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D18" i="1"/>
  <c r="E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<sst xmlns="http://schemas.openxmlformats.org/spreadsheetml/2006/main" count="212" uniqueCount="194">
  <si>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</si>
  <si>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</si>
  <si>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</si>
  <si>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</si>
  <si>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</si>
  <si>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</si>
  <si>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</si>
  <si>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</si>
  <si>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</si>
  <si>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</si>
  <si>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</si>
  <si>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</si>
  <si>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</si>
  <si>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</si>
  <si>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</si>
  <si>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</si>
  <si>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</si>
  <si>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</si>
  <si>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</si>
  <si>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</si>
  <si>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</si>
  <si>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</si>
  <si>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</si>
  <si>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</si>
  <si>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</si>
  <si>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</si>
  <si>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</si>
  <si>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</si>
  <si>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</si>
  <si>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</si>
  <si>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</si>
  <si>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</si>
  <si>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</si>
  <si>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</si>
  <si>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</si>
  <si>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</si>
  <si>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</si>
  <si>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</si>
  <si>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</si>
  <si>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</si>
  <si>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</si>
  <si>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</si>
  <si>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</si>
  <si>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</si>
  <si>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</si>
  <si>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</si>
  <si>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</si>
  <si>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</si>
  <si>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</si>
  <si>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</si>
  <si>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</si>
  <si>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</si>
  <si>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</si>
  <si>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</si>
  <si>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</si>
  <si>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</si>
  <si>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</si>
  <si>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</si>
  <si>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</si>
  <si>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</si>
  <si>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</si>
  <si>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</si>
  <si>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</si>
  <si>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</si>
  <si>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</si>
  <si>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</si>
  <si>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</si>
  <si>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</si>
  <si>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</si>
  <si>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</si>
  <si>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</si>
  <si>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</si>
  <si>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</si>
  <si>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</si>
  <si>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</si>
  <si>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</si>
  <si>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</si>
  <si>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</si>
  <si>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</si>
  <si>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</si>
  <si>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</si>
  <si>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</si>
  <si>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</si>
  <si>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</si>
  <si>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</si>
  <si>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</si>
  <si>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</si>
  <si>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</si>
  <si>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</si>
  <si>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</si>
  <si>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</si>
  <si>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</si>
  <si>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</si>
  <si>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</si>
  <si>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</si>
  <si>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</si>
  <si>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</si>
  <si>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</si>
  <si>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</si>
  <si>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</si>
  <si>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</si>
  <si>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</si>
  <si>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</si>
  <si>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</si>
  <si>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</si>
  <si>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</si>
  <si>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</si>
  <si>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</si>
  <si>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</si>
  <si>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</si>
  <si>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</si>
  <si>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</si>
  <si>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</si>
  <si>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</si>
  <si>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</si>
  <si>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</si>
  <si>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</si>
  <si>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</si>
  <si>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</si>
  <si>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</si>
  <si>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</si>
  <si>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</si>
  <si>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</si>
  <si>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</si>
  <si>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</si>
  <si>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</si>
  <si>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</si>
  <si>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</si>
  <si>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</si>
  <si>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</si>
  <si>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</si>
  <si>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</si>
  <si>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</si>
  <si>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</si>
  <si>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</si>
  <si>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</si>
  <si>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</si>
  <si>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</si>
  <si>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</si>
  <si>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</si>
  <si>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</si>
  <si>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</si>
  <si>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</si>
  <si>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</si>
  <si>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</si>
  <si>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</si>
  <si>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</si>
  <si>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</si>
  <si>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</si>
  <si>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</si>
  <si>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</si>
  <si>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</si>
  <si>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</si>
  <si>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</si>
  <si>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</si>
  <si>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</si>
  <si>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</si>
  <si>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</si>
  <si>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</si>
  <si>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</si>
  <si>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</si>
  <si>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</si>
  <si>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</si>
  <si>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</si>
  <si>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</si>
  <si>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</si>
  <si>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</si>
  <si>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</si>
  <si>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</si>
  <si>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</si>
  <si>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</si>
  <si>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</si>
  <si>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</si>
  <si>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</si>
  <si>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</si>
  <si>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</si>
  <si>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</si>
  <si>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</si>
  <si>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</si>
  <si>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</si>
  <si>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</si>
  <si>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윤지훈</t>
    <phoneticPr fontId="3" type="noConversion"/>
  </si>
  <si>
    <t>BLG</t>
    <phoneticPr fontId="3" type="noConversion"/>
  </si>
  <si>
    <t>1) 방풍막 분리</t>
    <phoneticPr fontId="3" type="noConversion"/>
  </si>
  <si>
    <t xml:space="preserve"> 20s/25k  35s/25k  50s/25k</t>
    <phoneticPr fontId="3" type="noConversion"/>
  </si>
  <si>
    <t xml:space="preserve"> 20s/14k  35s/17k  50s/17k</t>
    <phoneticPr fontId="3" type="noConversion"/>
  </si>
  <si>
    <t>ENG-KSP</t>
    <phoneticPr fontId="3" type="noConversion"/>
  </si>
  <si>
    <t>S</t>
    <phoneticPr fontId="3" type="noConversion"/>
  </si>
  <si>
    <t>2.4</t>
    <phoneticPr fontId="3" type="noConversion"/>
  </si>
  <si>
    <t>3.1</t>
    <phoneticPr fontId="3" type="noConversion"/>
  </si>
  <si>
    <t>S</t>
    <phoneticPr fontId="3" type="noConversion"/>
  </si>
  <si>
    <t>1) 22:55~고습으로 관측대기</t>
    <phoneticPr fontId="3" type="noConversion"/>
  </si>
  <si>
    <t>SE</t>
    <phoneticPr fontId="3" type="noConversion"/>
  </si>
  <si>
    <t>ALL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</si>
</sst>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6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52" fillId="2" borderId="1" xfId="1" applyNumberFormat="1" applyFont="1" applyFill="1" applyBorder="1" applyAlignment="1" applyProtection="1">
      <alignment horizontal="center" vertical="center"/>
      <protection locked="0"/>
    </xf>
    <xf numFmtId="184" fontId="52" fillId="2" borderId="1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D72" sqref="D72:D80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57" t="s">
        <v>0</v>
      </c>
      <c r="C2" s="15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58">
        <v>46301</v>
      </c>
      <c r="D3" s="159"/>
      <c r="E3" s="1"/>
      <c r="F3" s="1"/>
      <c r="G3" s="1"/>
      <c r="H3" s="1"/>
      <c r="I3" s="1"/>
      <c r="J3" s="1"/>
      <c r="K3" s="32" t="s">
        <v>2</v>
      </c>
      <c r="L3" s="160">
        <f>(P31-(P32+P33))/P31*100</f>
        <v>58.392857142857146</v>
      </c>
      <c r="M3" s="160"/>
      <c r="N3" s="32" t="s">
        <v>3</v>
      </c>
      <c r="O3" s="160">
        <f>(P31-P33)/P31*100</f>
        <v>100</v>
      </c>
      <c r="P3" s="160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57" t="s">
        <v>6</v>
      </c>
      <c r="C7" s="15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01">
        <v>0.72916666666666663</v>
      </c>
      <c r="D9" s="207" t="s">
        <v>188</v>
      </c>
      <c r="E9" s="207">
        <v>5.6</v>
      </c>
      <c r="F9" s="207">
        <v>64</v>
      </c>
      <c r="G9" s="202" t="s">
        <v>187</v>
      </c>
      <c r="H9" s="207">
        <v>1.4</v>
      </c>
      <c r="I9" s="208">
        <v>15</v>
      </c>
      <c r="J9" s="209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201">
        <v>0.9375</v>
      </c>
      <c r="D10" s="207" t="s">
        <v>189</v>
      </c>
      <c r="E10" s="207">
        <v>1.2</v>
      </c>
      <c r="F10" s="207">
        <v>83</v>
      </c>
      <c r="G10" s="202" t="s">
        <v>190</v>
      </c>
      <c r="H10" s="207">
        <v>1.5</v>
      </c>
      <c r="I10" s="216"/>
      <c r="J10" s="209">
        <f>IF(L10, 1, 0) + IF(M10, 2, 0) + IF(N10, 4, 0) + IF(O10, 8, 0) + IF(P10, 16, 0)</f>
        <v>4</v>
      </c>
      <c r="K10" s="8" t="b">
        <v>1</v>
      </c>
      <c r="L10" s="8" t="b">
        <v>0</v>
      </c>
      <c r="M10" s="8" t="b">
        <v>0</v>
      </c>
      <c r="N10" s="8" t="b">
        <v>1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0">
        <v>0.125</v>
      </c>
      <c r="D11" s="218"/>
      <c r="E11" s="218">
        <v>0</v>
      </c>
      <c r="F11" s="218">
        <v>88</v>
      </c>
      <c r="G11" s="202" t="s">
        <v>192</v>
      </c>
      <c r="H11" s="207">
        <v>1</v>
      </c>
      <c r="I11" s="221"/>
      <c r="J11" s="209">
        <f>IF(L11, 1, 0) + IF(M11, 2, 0) + IF(N11, 4, 0) + IF(O11, 8, 0) + IF(P11, 16, 0)</f>
        <v>4</v>
      </c>
      <c r="K11" s="76" t="b">
        <v>1</v>
      </c>
      <c r="L11" s="76" t="b">
        <v>0</v>
      </c>
      <c r="M11" s="76" t="b">
        <v>0</v>
      </c>
      <c r="N11" s="76" t="b">
        <v>1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 t="e">
        <f>AVERAGE(D9:D11)</f>
        <v>#DIV/0!</v>
      </c>
      <c r="E12" s="11">
        <f>AVERAGE(E9:E11)</f>
        <v>2.2666666666666666</v>
      </c>
      <c r="F12" s="12">
        <f>AVERAGE(F9:F11)</f>
        <v>78.333333333333329</v>
      </c>
      <c r="G12" s="13"/>
      <c r="H12" s="14">
        <f>AVERAGE(H9:H11)</f>
        <v>1.3</v>
      </c>
      <c r="I12" s="15"/>
      <c r="J12" s="16">
        <f>AVERAGE(J9:J11)</f>
        <v>2.6666666666666665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57" t="s">
        <v>25</v>
      </c>
      <c r="C14" s="15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225" customFormat="1" ht="14.1" customHeight="1" x14ac:dyDescent="0.25">
      <c r="A16" s="31"/>
      <c r="B16" s="21" t="s">
        <v>40</v>
      </c>
      <c r="C16" s="200" t="s">
        <v>175</v>
      </c>
      <c r="D16" s="206" t="s">
        <v>177</v>
      </c>
      <c r="E16" s="202" t="s">
        <v>182</v>
      </c>
      <c r="F16" s="202" t="s">
        <v>186</v>
      </c>
      <c r="G16" s="202" t="s">
        <v>193</v>
      </c>
      <c r="H16" s="104"/>
      <c r="I16" s="104"/>
      <c r="J16" s="104"/>
      <c r="K16" s="104"/>
      <c r="L16" s="104"/>
      <c r="M16" s="104"/>
      <c r="N16" s="104"/>
      <c r="O16" s="104"/>
      <c r="P16" s="202" t="s">
        <v>175</v>
      </c>
    </row>
    <row r="17" spans="1:16" s="225" customFormat="1" ht="14.1" customHeight="1" x14ac:dyDescent="0.25">
      <c r="A17" s="31"/>
      <c r="B17" s="21" t="s">
        <v>41</v>
      </c>
      <c r="C17" s="201">
        <v>0.69444444444444453</v>
      </c>
      <c r="D17" s="201">
        <v>0.6958333333333333</v>
      </c>
      <c r="E17" s="201">
        <v>0.72777777777777775</v>
      </c>
      <c r="F17" s="201">
        <v>0.85277777777777775</v>
      </c>
      <c r="G17" s="201">
        <v>0.12916666666666668</v>
      </c>
      <c r="H17" s="103"/>
      <c r="I17" s="103"/>
      <c r="J17" s="103"/>
      <c r="K17" s="103"/>
      <c r="L17" s="103"/>
      <c r="M17" s="103"/>
      <c r="N17" s="103"/>
      <c r="O17" s="103"/>
      <c r="P17" s="201">
        <v>0.13402777777777777</v>
      </c>
    </row>
    <row r="18" spans="1:16" s="225" customFormat="1" ht="14.1" customHeight="1" x14ac:dyDescent="0.25">
      <c r="A18" s="31"/>
      <c r="B18" s="21" t="s">
        <v>42</v>
      </c>
      <c r="C18" s="202">
        <v>65045</v>
      </c>
      <c r="D18" s="202">
        <f>C18+1</f>
        <v>65046</v>
      </c>
      <c r="E18" s="202">
        <f>D19+1</f>
        <v>65057</v>
      </c>
      <c r="F18" s="202">
        <f>E19+1</f>
        <v>65137</v>
      </c>
      <c r="G18" s="202">
        <f>F19+1</f>
        <v>65203</v>
      </c>
      <c r="H18" s="104"/>
      <c r="I18" s="104"/>
      <c r="J18" s="104"/>
      <c r="K18" s="104"/>
      <c r="L18" s="104"/>
      <c r="M18" s="104"/>
      <c r="N18" s="104"/>
      <c r="O18" s="104"/>
      <c r="P18" s="202">
        <f>MAX(C18:O19)+1</f>
        <v>65208</v>
      </c>
    </row>
    <row r="19" spans="1:16" s="225" customFormat="1" ht="14.1" customHeight="1" thickBot="1" x14ac:dyDescent="0.3">
      <c r="A19" s="31"/>
      <c r="B19" s="9" t="s">
        <v>43</v>
      </c>
      <c r="C19" s="105"/>
      <c r="D19" s="202">
        <v>65056</v>
      </c>
      <c r="E19" s="211">
        <v>65136</v>
      </c>
      <c r="F19" s="211">
        <v>65202</v>
      </c>
      <c r="G19" s="211">
        <v>65207</v>
      </c>
      <c r="H19" s="106"/>
      <c r="I19" s="106"/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80</v>
      </c>
      <c r="F20" s="92">
        <f>IF(ISNUMBER(F18),F19-F18+1,"")</f>
        <v>66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5" t="s">
        <v>45</v>
      </c>
      <c r="C22" s="21" t="s">
        <v>21</v>
      </c>
      <c r="D22" s="21" t="s">
        <v>23</v>
      </c>
      <c r="E22" s="21" t="s">
        <v>46</v>
      </c>
      <c r="F22" s="166" t="s">
        <v>47</v>
      </c>
      <c r="G22" s="166"/>
      <c r="H22" s="166"/>
      <c r="I22" s="166"/>
      <c r="J22" s="21" t="s">
        <v>21</v>
      </c>
      <c r="K22" s="21" t="s">
        <v>23</v>
      </c>
      <c r="L22" s="21" t="s">
        <v>46</v>
      </c>
      <c r="M22" s="166" t="s">
        <v>47</v>
      </c>
      <c r="N22" s="166"/>
      <c r="O22" s="166"/>
      <c r="P22" s="166"/>
    </row>
    <row r="23" spans="1:16" ht="13.5" customHeight="1" x14ac:dyDescent="0.25">
      <c r="B23" s="165"/>
      <c r="C23" s="201">
        <v>0.71527777777777779</v>
      </c>
      <c r="D23" s="201">
        <v>0.71875</v>
      </c>
      <c r="E23" s="202" t="s">
        <v>176</v>
      </c>
      <c r="F23" s="222" t="s">
        <v>184</v>
      </c>
      <c r="G23" s="222"/>
      <c r="H23" s="222"/>
      <c r="I23" s="222"/>
      <c r="J23" s="223"/>
      <c r="K23" s="223"/>
      <c r="L23" s="202" t="s">
        <v>173</v>
      </c>
      <c r="M23" s="222" t="s">
        <v>178</v>
      </c>
      <c r="N23" s="222"/>
      <c r="O23" s="222"/>
      <c r="P23" s="222"/>
    </row>
    <row r="24" spans="1:16" ht="13.5" customHeight="1" x14ac:dyDescent="0.25">
      <c r="B24" s="165"/>
      <c r="C24" s="201"/>
      <c r="D24" s="201"/>
      <c r="E24" s="202" t="s">
        <v>179</v>
      </c>
      <c r="F24" s="222" t="s">
        <v>178</v>
      </c>
      <c r="G24" s="222"/>
      <c r="H24" s="222"/>
      <c r="I24" s="222"/>
      <c r="J24" s="224"/>
      <c r="K24" s="224"/>
      <c r="L24" s="202" t="s">
        <v>174</v>
      </c>
      <c r="M24" s="222" t="s">
        <v>178</v>
      </c>
      <c r="N24" s="222"/>
      <c r="O24" s="222"/>
      <c r="P24" s="222"/>
    </row>
    <row r="25" spans="1:16" ht="13.5" customHeight="1" x14ac:dyDescent="0.25">
      <c r="B25" s="165"/>
      <c r="C25" s="201">
        <v>0.71875</v>
      </c>
      <c r="D25" s="201">
        <v>0.72291666666666676</v>
      </c>
      <c r="E25" s="202" t="s">
        <v>174</v>
      </c>
      <c r="F25" s="222" t="s">
        <v>185</v>
      </c>
      <c r="G25" s="222"/>
      <c r="H25" s="222"/>
      <c r="I25" s="222"/>
      <c r="J25" s="223"/>
      <c r="K25" s="223"/>
      <c r="L25" s="202" t="s">
        <v>172</v>
      </c>
      <c r="M25" s="222" t="s">
        <v>178</v>
      </c>
      <c r="N25" s="222"/>
      <c r="O25" s="222"/>
      <c r="P25" s="222"/>
    </row>
    <row r="26" spans="1:16" ht="13.5" customHeight="1" x14ac:dyDescent="0.25">
      <c r="B26" s="165"/>
      <c r="C26" s="201"/>
      <c r="D26" s="201"/>
      <c r="E26" s="202" t="s">
        <v>180</v>
      </c>
      <c r="F26" s="222" t="s">
        <v>178</v>
      </c>
      <c r="G26" s="222"/>
      <c r="H26" s="222"/>
      <c r="I26" s="222"/>
      <c r="J26" s="224"/>
      <c r="K26" s="224"/>
      <c r="L26" s="202" t="s">
        <v>176</v>
      </c>
      <c r="M26" s="222" t="s">
        <v>178</v>
      </c>
      <c r="N26" s="222"/>
      <c r="O26" s="222"/>
      <c r="P26" s="222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57" t="s">
        <v>48</v>
      </c>
      <c r="C28" s="157"/>
      <c r="D28" s="15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12">
        <v>9.7222222222222224E-2</v>
      </c>
      <c r="D30" s="214"/>
      <c r="E30" s="214"/>
      <c r="F30" s="214"/>
      <c r="G30" s="214"/>
      <c r="H30" s="214"/>
      <c r="I30" s="214"/>
      <c r="J30" s="214">
        <v>2.0833333333333332E-2</v>
      </c>
      <c r="K30" s="215"/>
      <c r="L30" s="214"/>
      <c r="M30" s="214"/>
      <c r="N30" s="214"/>
      <c r="O30" s="214">
        <v>0.24305555555555555</v>
      </c>
      <c r="P30" s="93">
        <f>SUM(C30:J30,L30:N30)</f>
        <v>0.11805555555555555</v>
      </c>
    </row>
    <row r="31" spans="1:16" ht="14.1" customHeight="1" x14ac:dyDescent="0.25">
      <c r="B31" s="22" t="s">
        <v>167</v>
      </c>
      <c r="C31" s="213">
        <v>0.125</v>
      </c>
      <c r="D31" s="219">
        <v>0.24305555555555555</v>
      </c>
      <c r="E31" s="219"/>
      <c r="F31" s="219"/>
      <c r="G31" s="219"/>
      <c r="H31" s="219"/>
      <c r="I31" s="219"/>
      <c r="J31" s="219">
        <v>2.0833333333333332E-2</v>
      </c>
      <c r="K31" s="107"/>
      <c r="L31" s="107"/>
      <c r="M31" s="107"/>
      <c r="N31" s="107"/>
      <c r="O31" s="108"/>
      <c r="P31" s="93">
        <f>SUM(C31:N31)</f>
        <v>0.3888888888888889</v>
      </c>
    </row>
    <row r="32" spans="1:16" ht="14.1" customHeight="1" x14ac:dyDescent="0.25">
      <c r="B32" s="22" t="s">
        <v>63</v>
      </c>
      <c r="C32" s="213"/>
      <c r="D32" s="219">
        <v>0.14097222222222222</v>
      </c>
      <c r="E32" s="219"/>
      <c r="F32" s="219"/>
      <c r="G32" s="219"/>
      <c r="H32" s="219"/>
      <c r="I32" s="219"/>
      <c r="J32" s="219">
        <v>2.0833333333333332E-2</v>
      </c>
      <c r="K32" s="107"/>
      <c r="L32" s="109"/>
      <c r="M32" s="109"/>
      <c r="N32" s="109"/>
      <c r="O32" s="110"/>
      <c r="P32" s="93">
        <f>SUM(C32:N32)</f>
        <v>0.16180555555555556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0.125</v>
      </c>
      <c r="D34" s="96">
        <f t="shared" ref="D34:P34" si="1">D31-D32-D33</f>
        <v>0.10208333333333333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0.22708333333333333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47" t="s">
        <v>65</v>
      </c>
      <c r="C36" s="152"/>
      <c r="D36" s="153"/>
      <c r="E36" s="152"/>
      <c r="F36" s="153"/>
      <c r="G36" s="217"/>
      <c r="H36" s="153"/>
      <c r="I36" s="217"/>
      <c r="J36" s="153"/>
      <c r="K36" s="154"/>
      <c r="L36" s="155"/>
      <c r="M36" s="156"/>
      <c r="N36" s="155"/>
      <c r="O36" s="145"/>
      <c r="P36" s="145"/>
    </row>
    <row r="37" spans="2:16" ht="18" customHeight="1" x14ac:dyDescent="0.25">
      <c r="B37" s="148"/>
      <c r="C37" s="167"/>
      <c r="D37" s="167"/>
      <c r="E37" s="146"/>
      <c r="F37" s="145"/>
      <c r="G37" s="150"/>
      <c r="H37" s="145"/>
      <c r="I37" s="146"/>
      <c r="J37" s="145"/>
      <c r="K37" s="146"/>
      <c r="L37" s="145"/>
      <c r="M37" s="151"/>
      <c r="N37" s="145"/>
      <c r="O37" s="146"/>
      <c r="P37" s="145"/>
    </row>
    <row r="38" spans="2:16" ht="18" customHeight="1" x14ac:dyDescent="0.25">
      <c r="B38" s="148"/>
      <c r="C38" s="150"/>
      <c r="D38" s="145"/>
      <c r="E38" s="146"/>
      <c r="F38" s="145"/>
      <c r="G38" s="146"/>
      <c r="H38" s="145"/>
      <c r="I38" s="146"/>
      <c r="J38" s="145"/>
      <c r="K38" s="146"/>
      <c r="L38" s="145"/>
      <c r="M38" s="146"/>
      <c r="N38" s="145"/>
      <c r="O38" s="146"/>
      <c r="P38" s="145"/>
    </row>
    <row r="39" spans="2:16" ht="18" customHeight="1" x14ac:dyDescent="0.25">
      <c r="B39" s="148"/>
      <c r="C39" s="145"/>
      <c r="D39" s="145"/>
      <c r="E39" s="146"/>
      <c r="F39" s="145"/>
      <c r="G39" s="150"/>
      <c r="H39" s="145"/>
      <c r="I39" s="146"/>
      <c r="J39" s="145"/>
      <c r="K39" s="146"/>
      <c r="L39" s="145"/>
      <c r="M39" s="150"/>
      <c r="N39" s="145"/>
      <c r="O39" s="146"/>
      <c r="P39" s="145"/>
    </row>
    <row r="40" spans="2:16" ht="18" customHeight="1" x14ac:dyDescent="0.25">
      <c r="B40" s="148"/>
      <c r="C40" s="145"/>
      <c r="D40" s="145"/>
      <c r="E40" s="145"/>
      <c r="F40" s="145"/>
      <c r="G40" s="145"/>
      <c r="H40" s="145"/>
      <c r="I40" s="146"/>
      <c r="J40" s="145"/>
      <c r="K40" s="146"/>
      <c r="L40" s="145"/>
      <c r="M40" s="146"/>
      <c r="N40" s="145"/>
      <c r="O40" s="145"/>
      <c r="P40" s="145"/>
    </row>
    <row r="41" spans="2:16" ht="18" customHeight="1" x14ac:dyDescent="0.25">
      <c r="B41" s="149"/>
      <c r="C41" s="145"/>
      <c r="D41" s="145"/>
      <c r="E41" s="145"/>
      <c r="F41" s="145"/>
      <c r="G41" s="145"/>
      <c r="H41" s="145"/>
      <c r="I41" s="146"/>
      <c r="J41" s="145"/>
      <c r="K41" s="145"/>
      <c r="L41" s="145"/>
      <c r="M41" s="145"/>
      <c r="N41" s="145"/>
      <c r="O41" s="145"/>
      <c r="P41" s="14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42" t="s">
        <v>66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4"/>
    </row>
    <row r="44" spans="2:16" ht="14.1" customHeight="1" x14ac:dyDescent="0.25">
      <c r="B44" s="162" t="s">
        <v>191</v>
      </c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9"/>
    </row>
    <row r="45" spans="2:16" ht="14.1" customHeight="1" x14ac:dyDescent="0.25">
      <c r="B45" s="126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8"/>
    </row>
    <row r="46" spans="2:16" ht="14.1" customHeight="1" x14ac:dyDescent="0.25">
      <c r="B46" s="126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8"/>
    </row>
    <row r="47" spans="2:16" ht="14.1" customHeight="1" x14ac:dyDescent="0.25">
      <c r="B47" s="126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8"/>
    </row>
    <row r="48" spans="2:16" ht="14.1" customHeight="1" x14ac:dyDescent="0.25">
      <c r="B48" s="126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8"/>
    </row>
    <row r="49" spans="2:16" ht="14.1" customHeight="1" x14ac:dyDescent="0.25">
      <c r="B49" s="126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8"/>
    </row>
    <row r="50" spans="2:16" ht="14.1" customHeight="1" x14ac:dyDescent="0.25">
      <c r="B50" s="126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8"/>
    </row>
    <row r="51" spans="2:16" ht="14.1" customHeight="1" x14ac:dyDescent="0.25">
      <c r="B51" s="126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8"/>
    </row>
    <row r="52" spans="2:16" ht="14.1" customHeight="1" thickBot="1" x14ac:dyDescent="0.3">
      <c r="B52" s="129"/>
      <c r="C52" s="130"/>
      <c r="D52" s="127"/>
      <c r="E52" s="127"/>
      <c r="F52" s="127"/>
      <c r="G52" s="130"/>
      <c r="H52" s="130"/>
      <c r="I52" s="130"/>
      <c r="J52" s="130"/>
      <c r="K52" s="130"/>
      <c r="L52" s="130"/>
      <c r="M52" s="130"/>
      <c r="N52" s="130"/>
      <c r="O52" s="130"/>
      <c r="P52" s="131"/>
    </row>
    <row r="53" spans="2:16" ht="14.1" customHeight="1" thickTop="1" thickBot="1" x14ac:dyDescent="0.3">
      <c r="B53" s="132" t="s">
        <v>164</v>
      </c>
      <c r="C53" s="133"/>
      <c r="D53" s="86"/>
      <c r="E53" s="86"/>
      <c r="F53" s="86"/>
      <c r="G53" s="136"/>
      <c r="H53" s="137"/>
      <c r="I53" s="137"/>
      <c r="J53" s="137"/>
      <c r="K53" s="137"/>
      <c r="L53" s="137"/>
      <c r="M53" s="137"/>
      <c r="N53" s="137"/>
      <c r="O53" s="137"/>
      <c r="P53" s="138"/>
    </row>
    <row r="54" spans="2:16" ht="14.1" customHeight="1" thickTop="1" thickBot="1" x14ac:dyDescent="0.3">
      <c r="B54" s="134" t="s">
        <v>163</v>
      </c>
      <c r="C54" s="135"/>
      <c r="D54" s="135"/>
      <c r="E54" s="135"/>
      <c r="F54" s="210">
        <v>1250</v>
      </c>
      <c r="G54" s="139"/>
      <c r="H54" s="140"/>
      <c r="I54" s="140"/>
      <c r="J54" s="140"/>
      <c r="K54" s="140"/>
      <c r="L54" s="140"/>
      <c r="M54" s="140"/>
      <c r="N54" s="140"/>
      <c r="O54" s="140"/>
      <c r="P54" s="141"/>
    </row>
    <row r="55" spans="2:16" ht="13.5" customHeight="1" thickTop="1" x14ac:dyDescent="0.25"/>
    <row r="56" spans="2:16" ht="17.25" customHeight="1" x14ac:dyDescent="0.25">
      <c r="B56" s="185" t="s">
        <v>67</v>
      </c>
      <c r="C56" s="185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86" t="s">
        <v>68</v>
      </c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8"/>
      <c r="N57" s="189" t="s">
        <v>69</v>
      </c>
      <c r="O57" s="187"/>
      <c r="P57" s="190"/>
    </row>
    <row r="58" spans="2:16" ht="17.100000000000001" customHeight="1" x14ac:dyDescent="0.25">
      <c r="B58" s="191" t="s">
        <v>70</v>
      </c>
      <c r="C58" s="192"/>
      <c r="D58" s="193"/>
      <c r="E58" s="191" t="s">
        <v>71</v>
      </c>
      <c r="F58" s="192"/>
      <c r="G58" s="193"/>
      <c r="H58" s="192" t="s">
        <v>72</v>
      </c>
      <c r="I58" s="192"/>
      <c r="J58" s="192"/>
      <c r="K58" s="194" t="s">
        <v>73</v>
      </c>
      <c r="L58" s="192"/>
      <c r="M58" s="195"/>
      <c r="N58" s="196"/>
      <c r="O58" s="192"/>
      <c r="P58" s="197"/>
    </row>
    <row r="59" spans="2:16" ht="20.100000000000001" customHeight="1" x14ac:dyDescent="0.25">
      <c r="B59" s="116" t="s">
        <v>74</v>
      </c>
      <c r="C59" s="115"/>
      <c r="D59" s="29" t="b">
        <v>1</v>
      </c>
      <c r="E59" s="116" t="s">
        <v>75</v>
      </c>
      <c r="F59" s="115"/>
      <c r="G59" s="29" t="b">
        <v>1</v>
      </c>
      <c r="H59" s="114" t="s">
        <v>76</v>
      </c>
      <c r="I59" s="115"/>
      <c r="J59" s="29" t="b">
        <v>1</v>
      </c>
      <c r="K59" s="114" t="s">
        <v>77</v>
      </c>
      <c r="L59" s="115"/>
      <c r="M59" s="29" t="b">
        <v>1</v>
      </c>
      <c r="N59" s="117" t="s">
        <v>78</v>
      </c>
      <c r="O59" s="115"/>
      <c r="P59" s="29" t="b">
        <v>1</v>
      </c>
    </row>
    <row r="60" spans="2:16" ht="20.100000000000001" customHeight="1" x14ac:dyDescent="0.25">
      <c r="B60" s="116" t="s">
        <v>79</v>
      </c>
      <c r="C60" s="115"/>
      <c r="D60" s="29" t="b">
        <v>1</v>
      </c>
      <c r="E60" s="116" t="s">
        <v>80</v>
      </c>
      <c r="F60" s="115"/>
      <c r="G60" s="29" t="b">
        <v>1</v>
      </c>
      <c r="H60" s="114" t="s">
        <v>81</v>
      </c>
      <c r="I60" s="115"/>
      <c r="J60" s="29" t="b">
        <v>1</v>
      </c>
      <c r="K60" s="114" t="s">
        <v>82</v>
      </c>
      <c r="L60" s="115"/>
      <c r="M60" s="29" t="b">
        <v>1</v>
      </c>
      <c r="N60" s="117" t="s">
        <v>83</v>
      </c>
      <c r="O60" s="115"/>
      <c r="P60" s="29" t="b">
        <v>1</v>
      </c>
    </row>
    <row r="61" spans="2:16" ht="20.100000000000001" customHeight="1" x14ac:dyDescent="0.25">
      <c r="B61" s="116" t="s">
        <v>84</v>
      </c>
      <c r="C61" s="115"/>
      <c r="D61" s="29" t="b">
        <v>1</v>
      </c>
      <c r="E61" s="116" t="s">
        <v>85</v>
      </c>
      <c r="F61" s="115"/>
      <c r="G61" s="29" t="b">
        <v>1</v>
      </c>
      <c r="H61" s="114" t="s">
        <v>86</v>
      </c>
      <c r="I61" s="115"/>
      <c r="J61" s="29" t="b">
        <v>1</v>
      </c>
      <c r="K61" s="114" t="s">
        <v>87</v>
      </c>
      <c r="L61" s="115"/>
      <c r="M61" s="29" t="b">
        <v>1</v>
      </c>
      <c r="N61" s="117" t="s">
        <v>88</v>
      </c>
      <c r="O61" s="115"/>
      <c r="P61" s="29" t="b">
        <v>1</v>
      </c>
    </row>
    <row r="62" spans="2:16" ht="20.100000000000001" customHeight="1" x14ac:dyDescent="0.25">
      <c r="B62" s="114" t="s">
        <v>86</v>
      </c>
      <c r="C62" s="115"/>
      <c r="D62" s="29" t="b">
        <v>1</v>
      </c>
      <c r="E62" s="116" t="s">
        <v>89</v>
      </c>
      <c r="F62" s="115"/>
      <c r="G62" s="29" t="b">
        <v>1</v>
      </c>
      <c r="H62" s="114" t="s">
        <v>90</v>
      </c>
      <c r="I62" s="115"/>
      <c r="J62" s="29" t="b">
        <v>0</v>
      </c>
      <c r="K62" s="114" t="s">
        <v>91</v>
      </c>
      <c r="L62" s="115"/>
      <c r="M62" s="29" t="b">
        <v>1</v>
      </c>
      <c r="N62" s="117" t="s">
        <v>81</v>
      </c>
      <c r="O62" s="115"/>
      <c r="P62" s="29" t="b">
        <v>1</v>
      </c>
    </row>
    <row r="63" spans="2:16" ht="20.100000000000001" customHeight="1" x14ac:dyDescent="0.25">
      <c r="B63" s="114" t="s">
        <v>92</v>
      </c>
      <c r="C63" s="115"/>
      <c r="D63" s="29" t="b">
        <v>1</v>
      </c>
      <c r="E63" s="116" t="s">
        <v>93</v>
      </c>
      <c r="F63" s="115"/>
      <c r="G63" s="29" t="b">
        <v>1</v>
      </c>
      <c r="H63" s="34"/>
      <c r="I63" s="35"/>
      <c r="J63" s="36"/>
      <c r="K63" s="114" t="s">
        <v>94</v>
      </c>
      <c r="L63" s="115"/>
      <c r="M63" s="29" t="b">
        <v>1</v>
      </c>
      <c r="N63" s="117" t="s">
        <v>162</v>
      </c>
      <c r="O63" s="115"/>
      <c r="P63" s="29" t="b">
        <v>1</v>
      </c>
    </row>
    <row r="64" spans="2:16" ht="20.100000000000001" customHeight="1" x14ac:dyDescent="0.25">
      <c r="B64" s="114" t="s">
        <v>95</v>
      </c>
      <c r="C64" s="115"/>
      <c r="D64" s="29" t="b">
        <v>0</v>
      </c>
      <c r="E64" s="116" t="s">
        <v>96</v>
      </c>
      <c r="F64" s="115"/>
      <c r="G64" s="29" t="b">
        <v>1</v>
      </c>
      <c r="H64" s="37"/>
      <c r="I64" s="38"/>
      <c r="J64" s="39"/>
      <c r="K64" s="124" t="s">
        <v>97</v>
      </c>
      <c r="L64" s="12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16" t="s">
        <v>160</v>
      </c>
      <c r="F65" s="11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18" t="s">
        <v>103</v>
      </c>
      <c r="C69" s="118"/>
      <c r="D69" s="47"/>
      <c r="E69" s="47"/>
      <c r="F69" s="120" t="s">
        <v>104</v>
      </c>
      <c r="G69" s="122" t="s">
        <v>105</v>
      </c>
      <c r="H69" s="47"/>
      <c r="I69" s="118" t="s">
        <v>106</v>
      </c>
      <c r="J69" s="11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19"/>
      <c r="C70" s="119"/>
      <c r="D70" s="51"/>
      <c r="E70" s="52"/>
      <c r="F70" s="121"/>
      <c r="G70" s="123"/>
      <c r="H70" s="53"/>
      <c r="I70" s="119"/>
      <c r="J70" s="11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98">
        <v>-157.30000000000001</v>
      </c>
      <c r="D72" s="198">
        <v>-157.4</v>
      </c>
      <c r="E72" s="72" t="s">
        <v>116</v>
      </c>
      <c r="F72" s="198">
        <v>20.7</v>
      </c>
      <c r="G72" s="198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98">
        <v>-127.5</v>
      </c>
      <c r="D73" s="198">
        <v>-128.30000000000001</v>
      </c>
      <c r="E73" s="73" t="s">
        <v>120</v>
      </c>
      <c r="F73" s="203">
        <v>32.1</v>
      </c>
      <c r="G73" s="203">
        <v>31.9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98">
        <v>-209.5</v>
      </c>
      <c r="D74" s="198">
        <v>-210.5</v>
      </c>
      <c r="E74" s="73" t="s">
        <v>125</v>
      </c>
      <c r="F74" s="204">
        <v>10</v>
      </c>
      <c r="G74" s="204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98">
        <v>-112.5</v>
      </c>
      <c r="D75" s="198">
        <v>-113.7</v>
      </c>
      <c r="E75" s="73" t="s">
        <v>130</v>
      </c>
      <c r="F75" s="204">
        <v>20</v>
      </c>
      <c r="G75" s="204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98">
        <v>24.2</v>
      </c>
      <c r="D76" s="198">
        <v>22.5</v>
      </c>
      <c r="E76" s="73" t="s">
        <v>135</v>
      </c>
      <c r="F76" s="204">
        <v>190</v>
      </c>
      <c r="G76" s="204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98">
        <v>28.3</v>
      </c>
      <c r="D77" s="198">
        <v>26.4</v>
      </c>
      <c r="E77" s="73" t="s">
        <v>140</v>
      </c>
      <c r="F77" s="204">
        <v>10</v>
      </c>
      <c r="G77" s="204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98">
        <v>21.2</v>
      </c>
      <c r="D78" s="198">
        <v>19.5</v>
      </c>
      <c r="E78" s="73" t="s">
        <v>145</v>
      </c>
      <c r="F78" s="205"/>
      <c r="G78" s="205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98">
        <v>22</v>
      </c>
      <c r="D79" s="198">
        <v>20.3</v>
      </c>
      <c r="E79" s="72" t="s">
        <v>150</v>
      </c>
      <c r="F79" s="198">
        <v>13.8</v>
      </c>
      <c r="G79" s="198">
        <v>5.7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99">
        <v>5.8600000000000001E-5</v>
      </c>
      <c r="D80" s="199">
        <v>5.8E-5</v>
      </c>
      <c r="E80" s="73" t="s">
        <v>155</v>
      </c>
      <c r="F80" s="203">
        <v>42.2</v>
      </c>
      <c r="G80" s="203">
        <v>67.900000000000006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1" t="s">
        <v>159</v>
      </c>
      <c r="C84" s="161"/>
    </row>
    <row r="85" spans="2:16" ht="15" customHeight="1" x14ac:dyDescent="0.25">
      <c r="B85" s="162" t="s">
        <v>183</v>
      </c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4"/>
    </row>
    <row r="86" spans="2:16" ht="15" customHeight="1" x14ac:dyDescent="0.25">
      <c r="B86" s="170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2"/>
    </row>
    <row r="87" spans="2:16" ht="15" customHeight="1" x14ac:dyDescent="0.25">
      <c r="B87" s="179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1"/>
    </row>
    <row r="88" spans="2:16" ht="15" customHeight="1" x14ac:dyDescent="0.25">
      <c r="B88" s="179"/>
      <c r="C88" s="180"/>
      <c r="D88" s="180"/>
      <c r="E88" s="180"/>
      <c r="F88" s="180"/>
      <c r="G88" s="180"/>
      <c r="H88" s="180"/>
      <c r="I88" s="180"/>
      <c r="J88" s="180"/>
      <c r="K88" s="180"/>
      <c r="L88" s="180"/>
      <c r="M88" s="180"/>
      <c r="N88" s="180"/>
      <c r="O88" s="180"/>
      <c r="P88" s="181"/>
    </row>
    <row r="89" spans="2:16" ht="15" customHeight="1" x14ac:dyDescent="0.25">
      <c r="B89" s="182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4"/>
    </row>
    <row r="90" spans="2:16" ht="15" customHeight="1" x14ac:dyDescent="0.25">
      <c r="B90" s="179"/>
      <c r="C90" s="180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0"/>
      <c r="P90" s="181"/>
    </row>
    <row r="91" spans="2:16" ht="15" customHeight="1" x14ac:dyDescent="0.25">
      <c r="B91" s="179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1"/>
    </row>
    <row r="92" spans="2:16" ht="15" customHeight="1" x14ac:dyDescent="0.25">
      <c r="B92" s="173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5"/>
    </row>
    <row r="93" spans="2:16" ht="15" customHeight="1" x14ac:dyDescent="0.25">
      <c r="B93" s="173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5"/>
    </row>
    <row r="94" spans="2:16" ht="15" customHeight="1" x14ac:dyDescent="0.25">
      <c r="B94" s="173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5"/>
    </row>
    <row r="95" spans="2:16" ht="15" customHeight="1" x14ac:dyDescent="0.25">
      <c r="B95" s="173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5"/>
    </row>
    <row r="96" spans="2:16" ht="15" customHeight="1" x14ac:dyDescent="0.25">
      <c r="B96" s="173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5"/>
    </row>
    <row r="97" spans="2:16" ht="15" customHeight="1" x14ac:dyDescent="0.25">
      <c r="B97" s="173"/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5"/>
    </row>
    <row r="98" spans="2:16" ht="15" customHeight="1" x14ac:dyDescent="0.25">
      <c r="B98" s="173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5"/>
    </row>
    <row r="99" spans="2:16" ht="15" customHeight="1" x14ac:dyDescent="0.25">
      <c r="B99" s="176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8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2026-10-07T03:17:38Z</dcterms:modified>
</cp:coreProperties>
</file>