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9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19" i="1" s="1"/>
  <c r="H18" i="1"/>
  <c r="G18" i="1"/>
  <c r="F18" i="1"/>
  <c r="E18" i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<sst xmlns="http://schemas.openxmlformats.org/spreadsheetml/2006/main" count="212" uniqueCount="192">
  <si>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</si>
  <si>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</si>
  <si>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</si>
  <si>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</si>
  <si>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</si>
  <si>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</si>
  <si>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</si>
  <si>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</si>
  <si>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</si>
  <si>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</si>
  <si>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</si>
  <si>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</si>
  <si>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</si>
  <si>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</si>
  <si>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</si>
  <si>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</si>
  <si>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</si>
  <si>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</si>
  <si>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</si>
  <si>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</si>
  <si>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</si>
  <si>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</si>
  <si>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</si>
  <si>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</si>
  <si>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</si>
  <si>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</si>
  <si>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</si>
  <si>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</si>
  <si>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</si>
  <si>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</si>
  <si>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</si>
  <si>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</si>
  <si>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</si>
  <si>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</si>
  <si>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</si>
  <si>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</si>
  <si>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</si>
  <si>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</si>
  <si>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</si>
  <si>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</si>
  <si>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</si>
  <si>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</si>
  <si>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</si>
  <si>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</si>
  <si>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</si>
  <si>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</si>
  <si>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</si>
  <si>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</si>
  <si>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</si>
  <si>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</si>
  <si>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</si>
  <si>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</si>
  <si>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</si>
  <si>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</si>
  <si>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</si>
  <si>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</si>
  <si>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</si>
  <si>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</si>
  <si>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</si>
  <si>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</si>
  <si>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</si>
  <si>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</si>
  <si>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</si>
  <si>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</si>
  <si>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</si>
  <si>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</si>
  <si>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</si>
  <si>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</si>
  <si>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</si>
  <si>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</si>
  <si>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</si>
  <si>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</si>
  <si>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</si>
  <si>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</si>
  <si>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</si>
  <si>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</si>
  <si>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</si>
  <si>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</si>
  <si>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</si>
  <si>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</si>
  <si>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</si>
  <si>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</si>
  <si>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</si>
  <si>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</si>
  <si>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</si>
  <si>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</si>
  <si>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</si>
  <si>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</si>
  <si>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</si>
  <si>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</si>
  <si>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</si>
  <si>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</si>
  <si>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</si>
  <si>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</si>
  <si>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</si>
  <si>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</si>
  <si>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</si>
  <si>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</si>
  <si>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</si>
  <si>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</si>
  <si>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</si>
  <si>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</si>
  <si>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</si>
  <si>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</si>
  <si>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</si>
  <si>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</si>
  <si>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</si>
  <si>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</si>
  <si>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</si>
  <si>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</si>
  <si>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</si>
  <si>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</si>
  <si>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</si>
  <si>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</si>
  <si>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</si>
  <si>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</si>
  <si>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</si>
  <si>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</si>
  <si>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</si>
  <si>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</si>
  <si>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</si>
  <si>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</si>
  <si>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</si>
  <si>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</si>
  <si>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</si>
  <si>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</si>
  <si>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</si>
  <si>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</si>
  <si>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</si>
  <si>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</si>
  <si>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</si>
  <si>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</si>
  <si>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</si>
  <si>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</si>
  <si>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</si>
  <si>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</si>
  <si>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</si>
  <si>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</si>
  <si>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</si>
  <si>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</si>
  <si>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</si>
  <si>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</si>
  <si>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</si>
  <si>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</si>
  <si>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</si>
  <si>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</si>
  <si>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</si>
  <si>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</si>
  <si>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</si>
  <si>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</si>
  <si>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</si>
  <si>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</si>
  <si>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</si>
  <si>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</si>
  <si>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</si>
  <si>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</si>
  <si>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</si>
  <si>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</si>
  <si>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</si>
  <si>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</si>
  <si>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</si>
  <si>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</si>
  <si>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</si>
  <si>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</si>
  <si>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</si>
  <si>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</si>
  <si>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</si>
  <si>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</si>
  <si>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</si>
  <si>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</si>
  <si>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</si>
  <si>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</si>
  <si>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</si>
  <si>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</si>
  <si>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</si>
  <si>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</si>
  <si>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</si>
  <si>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</si>
  <si>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</si>
  <si>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</si>
  <si>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</si>
  <si>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김부진</t>
    <phoneticPr fontId="3" type="noConversion"/>
  </si>
  <si>
    <t>1) 방풍막 연결</t>
    <phoneticPr fontId="3" type="noConversion"/>
  </si>
  <si>
    <t>BLG</t>
    <phoneticPr fontId="3" type="noConversion"/>
  </si>
  <si>
    <t>KSP</t>
    <phoneticPr fontId="3" type="noConversion"/>
  </si>
  <si>
    <t>LSST</t>
    <phoneticPr fontId="3" type="noConversion"/>
  </si>
  <si>
    <t>TMT</t>
    <phoneticPr fontId="3" type="noConversion"/>
  </si>
  <si>
    <t>ALL</t>
    <phoneticPr fontId="3" type="noConversion"/>
  </si>
  <si>
    <t>W</t>
    <phoneticPr fontId="3" type="noConversion"/>
  </si>
  <si>
    <t>E</t>
    <phoneticPr fontId="3" type="noConversion"/>
  </si>
  <si>
    <t xml:space="preserve"> [17:30] 구름으로 중단후 대기, [18:20]재개,  [00:10]고습으로 중단후 대기,  [02:10] 재개, </t>
    <phoneticPr fontId="3" type="noConversion"/>
  </si>
  <si>
    <t>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</si>
</sst>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40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81" fontId="51" fillId="2" borderId="1" xfId="0" applyNumberFormat="1" applyFont="1" applyFill="1" applyBorder="1" applyAlignment="1" applyProtection="1">
      <alignment horizontal="center" vertical="center"/>
      <protection locked="0"/>
    </xf>
    <xf numFmtId="11" fontId="51" fillId="2" borderId="1" xfId="0" applyNumberFormat="1" applyFont="1" applyFill="1" applyBorder="1" applyAlignment="1" applyProtection="1">
      <alignment horizontal="center" vertical="center"/>
      <protection locked="0"/>
    </xf>
    <xf numFmtId="180" fontId="51" fillId="2" borderId="1" xfId="0" applyNumberFormat="1" applyFont="1" applyFill="1" applyBorder="1" applyAlignment="1" applyProtection="1">
      <alignment horizontal="center" vertical="center"/>
      <protection locked="0"/>
    </xf>
    <xf numFmtId="182" fontId="51" fillId="2" borderId="1" xfId="0" applyNumberFormat="1" applyFont="1" applyFill="1" applyBorder="1" applyAlignment="1" applyProtection="1">
      <alignment horizontal="center" vertical="center"/>
      <protection locked="0"/>
    </xf>
    <xf numFmtId="183" fontId="51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0" borderId="2" xfId="0" applyFont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8" borderId="18" xfId="0" applyNumberFormat="1" applyFont="1" applyFill="1" applyBorder="1" applyAlignment="1" applyProtection="1">
      <alignment horizontal="center" vertical="center"/>
      <protection locked="0"/>
    </xf>
    <xf numFmtId="177" fontId="47" fillId="8" borderId="19" xfId="0" applyNumberFormat="1" applyFont="1" applyFill="1" applyBorder="1" applyAlignment="1" applyProtection="1">
      <alignment horizontal="center" vertical="center"/>
      <protection locked="0"/>
    </xf>
    <xf numFmtId="177" fontId="54" fillId="2" borderId="1" xfId="0" applyNumberFormat="1" applyFont="1" applyFill="1" applyBorder="1" applyAlignment="1" applyProtection="1">
      <alignment horizontal="center" vertical="center"/>
      <protection locked="0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1" xfId="0" applyFont="1" applyFill="1" applyBorder="1" applyAlignment="1" applyProtection="1">
      <alignment horizontal="center" vertical="center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54" fillId="9" borderId="10" xfId="0" applyFont="1" applyFill="1" applyBorder="1" applyAlignment="1" applyProtection="1">
      <alignment horizontal="left" vertical="center" wrapText="1"/>
      <protection locked="0"/>
    </xf>
    <xf numFmtId="0" fontId="54" fillId="9" borderId="23" xfId="0" applyFont="1" applyFill="1" applyBorder="1" applyAlignment="1" applyProtection="1">
      <alignment horizontal="left" vertical="center" wrapText="1"/>
      <protection locked="0"/>
    </xf>
    <xf numFmtId="0" fontId="39" fillId="9" borderId="10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20" fontId="39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  <xf numFmtId="11" fontId="56" fillId="2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G17" sqref="G17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90" t="s">
        <v>0</v>
      </c>
      <c r="C2" s="19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91">
        <v>46285</v>
      </c>
      <c r="D3" s="192"/>
      <c r="E3" s="1"/>
      <c r="F3" s="1"/>
      <c r="G3" s="1"/>
      <c r="H3" s="1"/>
      <c r="I3" s="1"/>
      <c r="J3" s="1"/>
      <c r="K3" s="32" t="s">
        <v>2</v>
      </c>
      <c r="L3" s="193">
        <f>(P31-(P32+P33))/P31*100</f>
        <v>75.806451612903231</v>
      </c>
      <c r="M3" s="193"/>
      <c r="N3" s="32" t="s">
        <v>3</v>
      </c>
      <c r="O3" s="193">
        <f>(P31-P33)/P31*100</f>
        <v>100</v>
      </c>
      <c r="P3" s="193"/>
    </row>
    <row r="4" spans="1:16" ht="14.25" customHeight="1" x14ac:dyDescent="0.25">
      <c r="B4" s="20" t="s">
        <v>4</v>
      </c>
      <c r="C4" s="2" t="s">
        <v>181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90" t="s">
        <v>6</v>
      </c>
      <c r="C7" s="19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09">
        <v>0.72916666666666663</v>
      </c>
      <c r="D9" s="112">
        <v>1.1000000000000001</v>
      </c>
      <c r="E9" s="112">
        <v>14</v>
      </c>
      <c r="F9" s="112">
        <v>70</v>
      </c>
      <c r="G9" s="110" t="s">
        <v>188</v>
      </c>
      <c r="H9" s="112">
        <v>2</v>
      </c>
      <c r="I9" s="113">
        <v>67</v>
      </c>
      <c r="J9" s="114">
        <f>IF(L9, 1, 0) + IF(M9, 2, 0) + IF(N9, 4, 0) + IF(O9, 8, 0) + IF(P9, 16, 0)</f>
        <v>1</v>
      </c>
      <c r="K9" s="7" t="b">
        <v>0</v>
      </c>
      <c r="L9" s="7" t="b">
        <v>1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09">
        <v>0.9375</v>
      </c>
      <c r="D10" s="112">
        <v>1.6</v>
      </c>
      <c r="E10" s="112">
        <v>13</v>
      </c>
      <c r="F10" s="112">
        <v>81</v>
      </c>
      <c r="G10" s="110" t="s">
        <v>189</v>
      </c>
      <c r="H10" s="112">
        <v>2</v>
      </c>
      <c r="I10" s="115"/>
      <c r="J10" s="114">
        <f>IF(L10, 1, 0) + IF(M10, 2, 0) + IF(N10, 4, 0) + IF(O10, 8, 0) + IF(P10, 16, 0)</f>
        <v>4</v>
      </c>
      <c r="K10" s="8" t="b">
        <v>0</v>
      </c>
      <c r="L10" s="8" t="b">
        <v>0</v>
      </c>
      <c r="M10" s="8" t="b">
        <v>0</v>
      </c>
      <c r="N10" s="8" t="b">
        <v>1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29">
        <v>0.15277777777777776</v>
      </c>
      <c r="D11" s="130">
        <v>1.1000000000000001</v>
      </c>
      <c r="E11" s="130">
        <v>13</v>
      </c>
      <c r="F11" s="130">
        <v>75</v>
      </c>
      <c r="G11" s="110" t="s">
        <v>191</v>
      </c>
      <c r="H11" s="112">
        <v>2</v>
      </c>
      <c r="I11" s="131"/>
      <c r="J11" s="114">
        <f>IF(L11, 1, 0) + IF(M11, 2, 0) + IF(N11, 4, 0) + IF(O11, 8, 0) + IF(P11, 16, 0)</f>
        <v>1</v>
      </c>
      <c r="K11" s="76" t="b">
        <v>0</v>
      </c>
      <c r="L11" s="76" t="b">
        <v>1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23.423611111111111</v>
      </c>
      <c r="D12" s="11">
        <f>AVERAGE(D9:D11)</f>
        <v>1.2666666666666668</v>
      </c>
      <c r="E12" s="11">
        <f>AVERAGE(E9:E11)</f>
        <v>13.333333333333334</v>
      </c>
      <c r="F12" s="12">
        <f>AVERAGE(F9:F11)</f>
        <v>75.333333333333329</v>
      </c>
      <c r="G12" s="13"/>
      <c r="H12" s="14">
        <f>AVERAGE(H9:H11)</f>
        <v>2</v>
      </c>
      <c r="I12" s="15"/>
      <c r="J12" s="16">
        <f>AVERAGE(J9:J11)</f>
        <v>2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90" t="s">
        <v>25</v>
      </c>
      <c r="C14" s="19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74" customFormat="1" ht="14.1" customHeight="1" x14ac:dyDescent="0.25">
      <c r="A16" s="31"/>
      <c r="B16" s="21" t="s">
        <v>40</v>
      </c>
      <c r="C16" s="108" t="s">
        <v>175</v>
      </c>
      <c r="D16" s="111" t="s">
        <v>177</v>
      </c>
      <c r="E16" s="110" t="s">
        <v>183</v>
      </c>
      <c r="F16" s="110" t="s">
        <v>184</v>
      </c>
      <c r="G16" s="110" t="s">
        <v>185</v>
      </c>
      <c r="H16" s="110" t="s">
        <v>186</v>
      </c>
      <c r="I16" s="110" t="s">
        <v>187</v>
      </c>
      <c r="J16" s="118"/>
      <c r="K16" s="118"/>
      <c r="L16" s="118"/>
      <c r="M16" s="118"/>
      <c r="N16" s="118"/>
      <c r="O16" s="118"/>
      <c r="P16" s="110" t="s">
        <v>175</v>
      </c>
    </row>
    <row r="17" spans="1:16" s="74" customFormat="1" ht="14.1" customHeight="1" x14ac:dyDescent="0.25">
      <c r="A17" s="31"/>
      <c r="B17" s="21" t="s">
        <v>41</v>
      </c>
      <c r="C17" s="109">
        <v>0.67847222222222225</v>
      </c>
      <c r="D17" s="109">
        <v>0.68055555555555547</v>
      </c>
      <c r="E17" s="109">
        <v>0.71527777777777779</v>
      </c>
      <c r="F17" s="109">
        <v>0.88194444444444453</v>
      </c>
      <c r="G17" s="109">
        <v>0.11180555555555556</v>
      </c>
      <c r="H17" s="109">
        <v>0.1388888888888889</v>
      </c>
      <c r="I17" s="109">
        <v>0.15972222222222224</v>
      </c>
      <c r="J17" s="137"/>
      <c r="K17" s="137"/>
      <c r="L17" s="137"/>
      <c r="M17" s="137"/>
      <c r="N17" s="137"/>
      <c r="O17" s="137"/>
      <c r="P17" s="138">
        <v>0.16388888888888889</v>
      </c>
    </row>
    <row r="18" spans="1:16" s="74" customFormat="1" ht="14.1" customHeight="1" x14ac:dyDescent="0.25">
      <c r="A18" s="31"/>
      <c r="B18" s="21" t="s">
        <v>42</v>
      </c>
      <c r="C18" s="110">
        <v>62597</v>
      </c>
      <c r="D18" s="110">
        <f>C18+1</f>
        <v>62598</v>
      </c>
      <c r="E18" s="110">
        <f t="shared" ref="E18:I18" si="0">D19+1</f>
        <v>62603</v>
      </c>
      <c r="F18" s="110">
        <f t="shared" si="0"/>
        <v>62691</v>
      </c>
      <c r="G18" s="110">
        <f t="shared" si="0"/>
        <v>62782</v>
      </c>
      <c r="H18" s="110">
        <f t="shared" si="0"/>
        <v>62800</v>
      </c>
      <c r="I18" s="110">
        <f t="shared" si="0"/>
        <v>62812</v>
      </c>
      <c r="J18" s="118"/>
      <c r="K18" s="118"/>
      <c r="L18" s="118"/>
      <c r="M18" s="118"/>
      <c r="N18" s="118"/>
      <c r="O18" s="118"/>
      <c r="P18" s="110">
        <f>MAX(C18:O19)+1</f>
        <v>62817</v>
      </c>
    </row>
    <row r="19" spans="1:16" s="74" customFormat="1" ht="14.1" customHeight="1" thickBot="1" x14ac:dyDescent="0.3">
      <c r="A19" s="31"/>
      <c r="B19" s="9" t="s">
        <v>43</v>
      </c>
      <c r="C19" s="119"/>
      <c r="D19" s="110">
        <v>62602</v>
      </c>
      <c r="E19" s="132">
        <v>62690</v>
      </c>
      <c r="F19" s="132">
        <v>62781</v>
      </c>
      <c r="G19" s="132">
        <v>62799</v>
      </c>
      <c r="H19" s="132">
        <v>62811</v>
      </c>
      <c r="I19" s="132">
        <f>4+I18</f>
        <v>62816</v>
      </c>
      <c r="J19" s="120"/>
      <c r="K19" s="120"/>
      <c r="L19" s="120"/>
      <c r="M19" s="120"/>
      <c r="N19" s="120"/>
      <c r="O19" s="120"/>
      <c r="P19" s="119"/>
    </row>
    <row r="20" spans="1:16" ht="14.1" customHeight="1" thickBot="1" x14ac:dyDescent="0.3">
      <c r="B20" s="19" t="s">
        <v>44</v>
      </c>
      <c r="C20" s="83"/>
      <c r="D20" s="84">
        <f t="shared" ref="D20:L20" si="1">IF(ISNUMBER(D18),D19-D18+1,"")</f>
        <v>5</v>
      </c>
      <c r="E20" s="92">
        <f t="shared" si="1"/>
        <v>88</v>
      </c>
      <c r="F20" s="92">
        <f>IF(ISNUMBER(F18),F19-F18+1,"")</f>
        <v>91</v>
      </c>
      <c r="G20" s="92">
        <f>IF(ISNUMBER(G18),G19-G18+1,"")</f>
        <v>18</v>
      </c>
      <c r="H20" s="92">
        <f t="shared" si="1"/>
        <v>12</v>
      </c>
      <c r="I20" s="92">
        <f>IF(ISNUMBER(I18),I19-I18+1,"")</f>
        <v>5</v>
      </c>
      <c r="J20" s="92" t="str">
        <f>IF(ISNUMBER(J18),J19-J18+1,"")</f>
        <v/>
      </c>
      <c r="K20" s="82" t="str">
        <f t="shared" si="1"/>
        <v/>
      </c>
      <c r="L20" s="82" t="str">
        <f t="shared" si="1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99" t="s">
        <v>45</v>
      </c>
      <c r="C22" s="21" t="s">
        <v>21</v>
      </c>
      <c r="D22" s="21" t="s">
        <v>23</v>
      </c>
      <c r="E22" s="21" t="s">
        <v>46</v>
      </c>
      <c r="F22" s="200" t="s">
        <v>47</v>
      </c>
      <c r="G22" s="200"/>
      <c r="H22" s="200"/>
      <c r="I22" s="200"/>
      <c r="J22" s="21" t="s">
        <v>21</v>
      </c>
      <c r="K22" s="21" t="s">
        <v>23</v>
      </c>
      <c r="L22" s="21" t="s">
        <v>46</v>
      </c>
      <c r="M22" s="200" t="s">
        <v>47</v>
      </c>
      <c r="N22" s="200"/>
      <c r="O22" s="200"/>
      <c r="P22" s="200"/>
    </row>
    <row r="23" spans="1:16" ht="13.5" customHeight="1" x14ac:dyDescent="0.25">
      <c r="B23" s="199"/>
      <c r="C23" s="109"/>
      <c r="D23" s="109"/>
      <c r="E23" s="110" t="s">
        <v>176</v>
      </c>
      <c r="F23" s="201" t="s">
        <v>178</v>
      </c>
      <c r="G23" s="202"/>
      <c r="H23" s="202"/>
      <c r="I23" s="203"/>
      <c r="J23" s="116"/>
      <c r="K23" s="116"/>
      <c r="L23" s="110" t="s">
        <v>173</v>
      </c>
      <c r="M23" s="198" t="s">
        <v>178</v>
      </c>
      <c r="N23" s="198"/>
      <c r="O23" s="198"/>
      <c r="P23" s="198"/>
    </row>
    <row r="24" spans="1:16" ht="13.5" customHeight="1" x14ac:dyDescent="0.25">
      <c r="B24" s="199"/>
      <c r="C24" s="109"/>
      <c r="D24" s="109"/>
      <c r="E24" s="110" t="s">
        <v>179</v>
      </c>
      <c r="F24" s="201" t="s">
        <v>178</v>
      </c>
      <c r="G24" s="202"/>
      <c r="H24" s="202"/>
      <c r="I24" s="203"/>
      <c r="J24" s="117"/>
      <c r="K24" s="117"/>
      <c r="L24" s="110" t="s">
        <v>174</v>
      </c>
      <c r="M24" s="198" t="s">
        <v>178</v>
      </c>
      <c r="N24" s="198"/>
      <c r="O24" s="198"/>
      <c r="P24" s="198"/>
    </row>
    <row r="25" spans="1:16" ht="13.5" customHeight="1" x14ac:dyDescent="0.25">
      <c r="B25" s="199"/>
      <c r="C25" s="109"/>
      <c r="D25" s="109"/>
      <c r="E25" s="110" t="s">
        <v>174</v>
      </c>
      <c r="F25" s="201" t="s">
        <v>178</v>
      </c>
      <c r="G25" s="202"/>
      <c r="H25" s="202"/>
      <c r="I25" s="203"/>
      <c r="J25" s="116"/>
      <c r="K25" s="116"/>
      <c r="L25" s="110" t="s">
        <v>172</v>
      </c>
      <c r="M25" s="198" t="s">
        <v>178</v>
      </c>
      <c r="N25" s="198"/>
      <c r="O25" s="198"/>
      <c r="P25" s="198"/>
    </row>
    <row r="26" spans="1:16" ht="13.5" customHeight="1" x14ac:dyDescent="0.25">
      <c r="B26" s="199"/>
      <c r="C26" s="109"/>
      <c r="D26" s="109"/>
      <c r="E26" s="110" t="s">
        <v>180</v>
      </c>
      <c r="F26" s="201" t="s">
        <v>178</v>
      </c>
      <c r="G26" s="202"/>
      <c r="H26" s="202"/>
      <c r="I26" s="203"/>
      <c r="J26" s="117"/>
      <c r="K26" s="117"/>
      <c r="L26" s="110" t="s">
        <v>176</v>
      </c>
      <c r="M26" s="198" t="s">
        <v>178</v>
      </c>
      <c r="N26" s="198"/>
      <c r="O26" s="198"/>
      <c r="P26" s="198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90" t="s">
        <v>48</v>
      </c>
      <c r="C28" s="190"/>
      <c r="D28" s="19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40">
        <v>0.14930555555555555</v>
      </c>
      <c r="D30" s="139">
        <v>0.21527777777777779</v>
      </c>
      <c r="E30" s="102"/>
      <c r="F30" s="102"/>
      <c r="G30" s="102"/>
      <c r="H30" s="102"/>
      <c r="I30" s="102"/>
      <c r="J30" s="102">
        <v>2.0833333333333332E-2</v>
      </c>
      <c r="K30" s="133"/>
      <c r="L30" s="121"/>
      <c r="M30" s="121"/>
      <c r="N30" s="139"/>
      <c r="O30" s="121"/>
      <c r="P30" s="93">
        <f>SUM(C30:J30,L30:N30)</f>
        <v>0.38541666666666669</v>
      </c>
    </row>
    <row r="31" spans="1:16" ht="14.1" customHeight="1" x14ac:dyDescent="0.25">
      <c r="B31" s="22" t="s">
        <v>167</v>
      </c>
      <c r="C31" s="141">
        <v>0.16666666666666666</v>
      </c>
      <c r="D31" s="142">
        <v>0.21527777777777779</v>
      </c>
      <c r="E31" s="136"/>
      <c r="F31" s="136"/>
      <c r="G31" s="136"/>
      <c r="H31" s="136"/>
      <c r="I31" s="136"/>
      <c r="J31" s="128">
        <v>2.7777777777777776E-2</v>
      </c>
      <c r="K31" s="128">
        <v>2.0833333333333332E-2</v>
      </c>
      <c r="L31" s="122"/>
      <c r="M31" s="122"/>
      <c r="N31" s="122"/>
      <c r="O31" s="125"/>
      <c r="P31" s="93">
        <f>SUM(C31:N31)</f>
        <v>0.43055555555555552</v>
      </c>
    </row>
    <row r="32" spans="1:16" ht="14.1" customHeight="1" x14ac:dyDescent="0.25">
      <c r="B32" s="22" t="s">
        <v>63</v>
      </c>
      <c r="C32" s="141">
        <v>3.4722222222222224E-2</v>
      </c>
      <c r="D32" s="142">
        <v>6.9444444444444434E-2</v>
      </c>
      <c r="E32" s="128"/>
      <c r="F32" s="128"/>
      <c r="G32" s="128"/>
      <c r="H32" s="128"/>
      <c r="I32" s="128"/>
      <c r="J32" s="128"/>
      <c r="K32" s="128"/>
      <c r="L32" s="123"/>
      <c r="M32" s="123"/>
      <c r="N32" s="123"/>
      <c r="O32" s="126"/>
      <c r="P32" s="93">
        <f>SUM(C32:N32)</f>
        <v>0.10416666666666666</v>
      </c>
    </row>
    <row r="33" spans="2:16" ht="14.1" customHeight="1" thickBot="1" x14ac:dyDescent="0.3">
      <c r="B33" s="22" t="s">
        <v>64</v>
      </c>
      <c r="C33" s="134"/>
      <c r="D33" s="135"/>
      <c r="E33" s="135"/>
      <c r="F33" s="135"/>
      <c r="G33" s="135"/>
      <c r="H33" s="135"/>
      <c r="I33" s="135"/>
      <c r="J33" s="135"/>
      <c r="K33" s="135"/>
      <c r="L33" s="124"/>
      <c r="M33" s="124"/>
      <c r="N33" s="124"/>
      <c r="O33" s="127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0.13194444444444442</v>
      </c>
      <c r="D34" s="96">
        <f t="shared" ref="D34:P34" si="2">D31-D32-D33</f>
        <v>0.14583333333333337</v>
      </c>
      <c r="E34" s="88">
        <f t="shared" si="2"/>
        <v>0</v>
      </c>
      <c r="F34" s="88">
        <f t="shared" si="2"/>
        <v>0</v>
      </c>
      <c r="G34" s="88">
        <f t="shared" si="2"/>
        <v>0</v>
      </c>
      <c r="H34" s="88">
        <f t="shared" si="2"/>
        <v>0</v>
      </c>
      <c r="I34" s="88">
        <f t="shared" si="2"/>
        <v>0</v>
      </c>
      <c r="J34" s="88">
        <f t="shared" si="2"/>
        <v>2.7777777777777776E-2</v>
      </c>
      <c r="K34" s="88">
        <f t="shared" si="2"/>
        <v>2.0833333333333332E-2</v>
      </c>
      <c r="L34" s="88">
        <f t="shared" si="2"/>
        <v>0</v>
      </c>
      <c r="M34" s="88">
        <f t="shared" si="2"/>
        <v>0</v>
      </c>
      <c r="N34" s="88">
        <f t="shared" si="2"/>
        <v>0</v>
      </c>
      <c r="O34" s="89"/>
      <c r="P34" s="90">
        <f t="shared" si="2"/>
        <v>0.32638888888888884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77" t="s">
        <v>65</v>
      </c>
      <c r="C36" s="182"/>
      <c r="D36" s="183"/>
      <c r="E36" s="182"/>
      <c r="F36" s="183"/>
      <c r="G36" s="184"/>
      <c r="H36" s="185"/>
      <c r="I36" s="186"/>
      <c r="J36" s="185"/>
      <c r="K36" s="187"/>
      <c r="L36" s="188"/>
      <c r="M36" s="189"/>
      <c r="N36" s="188"/>
      <c r="O36" s="175"/>
      <c r="P36" s="175"/>
    </row>
    <row r="37" spans="2:16" ht="18" customHeight="1" x14ac:dyDescent="0.25">
      <c r="B37" s="178"/>
      <c r="C37" s="204"/>
      <c r="D37" s="204"/>
      <c r="E37" s="176"/>
      <c r="F37" s="175"/>
      <c r="G37" s="180"/>
      <c r="H37" s="175"/>
      <c r="I37" s="176"/>
      <c r="J37" s="175"/>
      <c r="K37" s="176"/>
      <c r="L37" s="175"/>
      <c r="M37" s="181"/>
      <c r="N37" s="175"/>
      <c r="O37" s="176"/>
      <c r="P37" s="175"/>
    </row>
    <row r="38" spans="2:16" ht="18" customHeight="1" x14ac:dyDescent="0.25">
      <c r="B38" s="178"/>
      <c r="C38" s="180"/>
      <c r="D38" s="175"/>
      <c r="E38" s="176"/>
      <c r="F38" s="175"/>
      <c r="G38" s="176"/>
      <c r="H38" s="175"/>
      <c r="I38" s="176"/>
      <c r="J38" s="175"/>
      <c r="K38" s="176"/>
      <c r="L38" s="175"/>
      <c r="M38" s="176"/>
      <c r="N38" s="175"/>
      <c r="O38" s="176"/>
      <c r="P38" s="175"/>
    </row>
    <row r="39" spans="2:16" ht="18" customHeight="1" x14ac:dyDescent="0.25">
      <c r="B39" s="178"/>
      <c r="C39" s="175"/>
      <c r="D39" s="175"/>
      <c r="E39" s="176"/>
      <c r="F39" s="175"/>
      <c r="G39" s="180"/>
      <c r="H39" s="175"/>
      <c r="I39" s="176"/>
      <c r="J39" s="175"/>
      <c r="K39" s="176"/>
      <c r="L39" s="175"/>
      <c r="M39" s="180"/>
      <c r="N39" s="175"/>
      <c r="O39" s="176"/>
      <c r="P39" s="175"/>
    </row>
    <row r="40" spans="2:16" ht="18" customHeight="1" x14ac:dyDescent="0.25">
      <c r="B40" s="178"/>
      <c r="C40" s="175"/>
      <c r="D40" s="175"/>
      <c r="E40" s="175"/>
      <c r="F40" s="175"/>
      <c r="G40" s="175"/>
      <c r="H40" s="175"/>
      <c r="I40" s="176"/>
      <c r="J40" s="175"/>
      <c r="K40" s="176"/>
      <c r="L40" s="175"/>
      <c r="M40" s="176"/>
      <c r="N40" s="175"/>
      <c r="O40" s="175"/>
      <c r="P40" s="175"/>
    </row>
    <row r="41" spans="2:16" ht="18" customHeight="1" x14ac:dyDescent="0.25">
      <c r="B41" s="179"/>
      <c r="C41" s="175"/>
      <c r="D41" s="175"/>
      <c r="E41" s="175"/>
      <c r="F41" s="175"/>
      <c r="G41" s="175"/>
      <c r="H41" s="175"/>
      <c r="I41" s="176"/>
      <c r="J41" s="175"/>
      <c r="K41" s="175"/>
      <c r="L41" s="175"/>
      <c r="M41" s="175"/>
      <c r="N41" s="175"/>
      <c r="O41" s="175"/>
      <c r="P41" s="175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72" t="s">
        <v>66</v>
      </c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4"/>
    </row>
    <row r="44" spans="2:16" ht="14.1" customHeight="1" x14ac:dyDescent="0.25">
      <c r="B44" s="195" t="s">
        <v>190</v>
      </c>
      <c r="C44" s="233"/>
      <c r="D44" s="233"/>
      <c r="E44" s="233"/>
      <c r="F44" s="233"/>
      <c r="G44" s="233"/>
      <c r="H44" s="233"/>
      <c r="I44" s="233"/>
      <c r="J44" s="233"/>
      <c r="K44" s="233"/>
      <c r="L44" s="233"/>
      <c r="M44" s="233"/>
      <c r="N44" s="233"/>
      <c r="O44" s="233"/>
      <c r="P44" s="234"/>
    </row>
    <row r="45" spans="2:16" ht="14.1" customHeight="1" x14ac:dyDescent="0.25">
      <c r="B45" s="156"/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8"/>
    </row>
    <row r="46" spans="2:16" ht="14.1" customHeight="1" x14ac:dyDescent="0.25">
      <c r="B46" s="156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8"/>
    </row>
    <row r="47" spans="2:16" ht="14.1" customHeight="1" x14ac:dyDescent="0.25">
      <c r="B47" s="156"/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8"/>
    </row>
    <row r="48" spans="2:16" ht="14.1" customHeight="1" x14ac:dyDescent="0.25">
      <c r="B48" s="156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8"/>
    </row>
    <row r="49" spans="2:16" ht="14.1" customHeight="1" x14ac:dyDescent="0.25">
      <c r="B49" s="156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8"/>
    </row>
    <row r="50" spans="2:16" ht="14.1" customHeight="1" x14ac:dyDescent="0.25">
      <c r="B50" s="156"/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8"/>
    </row>
    <row r="51" spans="2:16" ht="14.1" customHeight="1" x14ac:dyDescent="0.25">
      <c r="B51" s="156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8"/>
    </row>
    <row r="52" spans="2:16" ht="14.1" customHeight="1" thickBot="1" x14ac:dyDescent="0.3">
      <c r="B52" s="159"/>
      <c r="C52" s="160"/>
      <c r="D52" s="157"/>
      <c r="E52" s="157"/>
      <c r="F52" s="157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" customHeight="1" thickTop="1" thickBot="1" x14ac:dyDescent="0.3">
      <c r="B53" s="162" t="s">
        <v>164</v>
      </c>
      <c r="C53" s="163"/>
      <c r="D53" s="86"/>
      <c r="E53" s="86"/>
      <c r="F53" s="86"/>
      <c r="G53" s="166"/>
      <c r="H53" s="167"/>
      <c r="I53" s="167"/>
      <c r="J53" s="167"/>
      <c r="K53" s="167"/>
      <c r="L53" s="167"/>
      <c r="M53" s="167"/>
      <c r="N53" s="167"/>
      <c r="O53" s="167"/>
      <c r="P53" s="168"/>
    </row>
    <row r="54" spans="2:16" ht="14.1" customHeight="1" thickTop="1" thickBot="1" x14ac:dyDescent="0.3">
      <c r="B54" s="164" t="s">
        <v>163</v>
      </c>
      <c r="C54" s="165"/>
      <c r="D54" s="165"/>
      <c r="E54" s="165"/>
      <c r="F54" s="86">
        <v>717</v>
      </c>
      <c r="G54" s="169"/>
      <c r="H54" s="170"/>
      <c r="I54" s="170"/>
      <c r="J54" s="170"/>
      <c r="K54" s="170"/>
      <c r="L54" s="170"/>
      <c r="M54" s="170"/>
      <c r="N54" s="170"/>
      <c r="O54" s="170"/>
      <c r="P54" s="171"/>
    </row>
    <row r="55" spans="2:16" ht="13.5" customHeight="1" thickTop="1" x14ac:dyDescent="0.25"/>
    <row r="56" spans="2:16" ht="17.25" customHeight="1" x14ac:dyDescent="0.25">
      <c r="B56" s="220" t="s">
        <v>67</v>
      </c>
      <c r="C56" s="220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21" t="s">
        <v>68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3"/>
      <c r="N57" s="224" t="s">
        <v>69</v>
      </c>
      <c r="O57" s="222"/>
      <c r="P57" s="225"/>
    </row>
    <row r="58" spans="2:16" ht="17.100000000000001" customHeight="1" x14ac:dyDescent="0.25">
      <c r="B58" s="226" t="s">
        <v>70</v>
      </c>
      <c r="C58" s="227"/>
      <c r="D58" s="228"/>
      <c r="E58" s="226" t="s">
        <v>71</v>
      </c>
      <c r="F58" s="227"/>
      <c r="G58" s="228"/>
      <c r="H58" s="227" t="s">
        <v>72</v>
      </c>
      <c r="I58" s="227"/>
      <c r="J58" s="227"/>
      <c r="K58" s="229" t="s">
        <v>73</v>
      </c>
      <c r="L58" s="227"/>
      <c r="M58" s="230"/>
      <c r="N58" s="231"/>
      <c r="O58" s="227"/>
      <c r="P58" s="232"/>
    </row>
    <row r="59" spans="2:16" ht="20.100000000000001" customHeight="1" x14ac:dyDescent="0.25">
      <c r="B59" s="146" t="s">
        <v>74</v>
      </c>
      <c r="C59" s="145"/>
      <c r="D59" s="29" t="b">
        <v>1</v>
      </c>
      <c r="E59" s="146" t="s">
        <v>75</v>
      </c>
      <c r="F59" s="145"/>
      <c r="G59" s="29" t="b">
        <v>1</v>
      </c>
      <c r="H59" s="144" t="s">
        <v>76</v>
      </c>
      <c r="I59" s="145"/>
      <c r="J59" s="29" t="b">
        <v>1</v>
      </c>
      <c r="K59" s="144" t="s">
        <v>77</v>
      </c>
      <c r="L59" s="145"/>
      <c r="M59" s="29" t="b">
        <v>1</v>
      </c>
      <c r="N59" s="147" t="s">
        <v>78</v>
      </c>
      <c r="O59" s="145"/>
      <c r="P59" s="29" t="b">
        <v>1</v>
      </c>
    </row>
    <row r="60" spans="2:16" ht="20.100000000000001" customHeight="1" x14ac:dyDescent="0.25">
      <c r="B60" s="146" t="s">
        <v>79</v>
      </c>
      <c r="C60" s="145"/>
      <c r="D60" s="29" t="b">
        <v>1</v>
      </c>
      <c r="E60" s="146" t="s">
        <v>80</v>
      </c>
      <c r="F60" s="145"/>
      <c r="G60" s="29" t="b">
        <v>1</v>
      </c>
      <c r="H60" s="144" t="s">
        <v>81</v>
      </c>
      <c r="I60" s="145"/>
      <c r="J60" s="29" t="b">
        <v>1</v>
      </c>
      <c r="K60" s="144" t="s">
        <v>82</v>
      </c>
      <c r="L60" s="145"/>
      <c r="M60" s="29" t="b">
        <v>1</v>
      </c>
      <c r="N60" s="147" t="s">
        <v>83</v>
      </c>
      <c r="O60" s="145"/>
      <c r="P60" s="29" t="b">
        <v>1</v>
      </c>
    </row>
    <row r="61" spans="2:16" ht="20.100000000000001" customHeight="1" x14ac:dyDescent="0.25">
      <c r="B61" s="146" t="s">
        <v>84</v>
      </c>
      <c r="C61" s="145"/>
      <c r="D61" s="29" t="b">
        <v>1</v>
      </c>
      <c r="E61" s="146" t="s">
        <v>85</v>
      </c>
      <c r="F61" s="145"/>
      <c r="G61" s="29" t="b">
        <v>1</v>
      </c>
      <c r="H61" s="144" t="s">
        <v>86</v>
      </c>
      <c r="I61" s="145"/>
      <c r="J61" s="29" t="b">
        <v>1</v>
      </c>
      <c r="K61" s="144" t="s">
        <v>87</v>
      </c>
      <c r="L61" s="145"/>
      <c r="M61" s="29" t="b">
        <v>1</v>
      </c>
      <c r="N61" s="147" t="s">
        <v>88</v>
      </c>
      <c r="O61" s="145"/>
      <c r="P61" s="29" t="b">
        <v>1</v>
      </c>
    </row>
    <row r="62" spans="2:16" ht="20.100000000000001" customHeight="1" x14ac:dyDescent="0.25">
      <c r="B62" s="144" t="s">
        <v>86</v>
      </c>
      <c r="C62" s="145"/>
      <c r="D62" s="29" t="b">
        <v>1</v>
      </c>
      <c r="E62" s="146" t="s">
        <v>89</v>
      </c>
      <c r="F62" s="145"/>
      <c r="G62" s="29" t="b">
        <v>1</v>
      </c>
      <c r="H62" s="144" t="s">
        <v>90</v>
      </c>
      <c r="I62" s="145"/>
      <c r="J62" s="29" t="b">
        <v>0</v>
      </c>
      <c r="K62" s="144" t="s">
        <v>91</v>
      </c>
      <c r="L62" s="145"/>
      <c r="M62" s="29" t="b">
        <v>1</v>
      </c>
      <c r="N62" s="147" t="s">
        <v>81</v>
      </c>
      <c r="O62" s="145"/>
      <c r="P62" s="29" t="b">
        <v>1</v>
      </c>
    </row>
    <row r="63" spans="2:16" ht="20.100000000000001" customHeight="1" x14ac:dyDescent="0.25">
      <c r="B63" s="144" t="s">
        <v>92</v>
      </c>
      <c r="C63" s="145"/>
      <c r="D63" s="29" t="b">
        <v>1</v>
      </c>
      <c r="E63" s="146" t="s">
        <v>93</v>
      </c>
      <c r="F63" s="145"/>
      <c r="G63" s="29" t="b">
        <v>1</v>
      </c>
      <c r="H63" s="34"/>
      <c r="I63" s="35"/>
      <c r="J63" s="36"/>
      <c r="K63" s="144" t="s">
        <v>94</v>
      </c>
      <c r="L63" s="145"/>
      <c r="M63" s="29" t="b">
        <v>1</v>
      </c>
      <c r="N63" s="147" t="s">
        <v>162</v>
      </c>
      <c r="O63" s="145"/>
      <c r="P63" s="29" t="b">
        <v>1</v>
      </c>
    </row>
    <row r="64" spans="2:16" ht="20.100000000000001" customHeight="1" x14ac:dyDescent="0.25">
      <c r="B64" s="144" t="s">
        <v>95</v>
      </c>
      <c r="C64" s="145"/>
      <c r="D64" s="29" t="b">
        <v>0</v>
      </c>
      <c r="E64" s="146" t="s">
        <v>96</v>
      </c>
      <c r="F64" s="145"/>
      <c r="G64" s="29" t="b">
        <v>1</v>
      </c>
      <c r="H64" s="37"/>
      <c r="I64" s="38"/>
      <c r="J64" s="39"/>
      <c r="K64" s="154" t="s">
        <v>97</v>
      </c>
      <c r="L64" s="155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46" t="s">
        <v>160</v>
      </c>
      <c r="F65" s="145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48" t="s">
        <v>103</v>
      </c>
      <c r="C69" s="148"/>
      <c r="D69" s="47"/>
      <c r="E69" s="47"/>
      <c r="F69" s="150" t="s">
        <v>104</v>
      </c>
      <c r="G69" s="152" t="s">
        <v>105</v>
      </c>
      <c r="H69" s="47"/>
      <c r="I69" s="148" t="s">
        <v>106</v>
      </c>
      <c r="J69" s="148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49"/>
      <c r="C70" s="149"/>
      <c r="D70" s="51"/>
      <c r="E70" s="52"/>
      <c r="F70" s="151"/>
      <c r="G70" s="153"/>
      <c r="H70" s="53"/>
      <c r="I70" s="149"/>
      <c r="J70" s="149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43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03">
        <v>-152</v>
      </c>
      <c r="D72" s="235">
        <v>-154</v>
      </c>
      <c r="E72" s="72" t="s">
        <v>116</v>
      </c>
      <c r="F72" s="103">
        <v>21</v>
      </c>
      <c r="G72" s="235">
        <v>20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03">
        <v>-121</v>
      </c>
      <c r="D73" s="235">
        <v>-125</v>
      </c>
      <c r="E73" s="73" t="s">
        <v>120</v>
      </c>
      <c r="F73" s="105">
        <v>41</v>
      </c>
      <c r="G73" s="236">
        <v>44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03">
        <v>-180</v>
      </c>
      <c r="D74" s="235">
        <v>-180</v>
      </c>
      <c r="E74" s="73" t="s">
        <v>125</v>
      </c>
      <c r="F74" s="106">
        <v>10</v>
      </c>
      <c r="G74" s="237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03">
        <v>-109</v>
      </c>
      <c r="D75" s="235">
        <v>-113</v>
      </c>
      <c r="E75" s="73" t="s">
        <v>130</v>
      </c>
      <c r="F75" s="106">
        <v>20</v>
      </c>
      <c r="G75" s="237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03">
        <v>24.9</v>
      </c>
      <c r="D76" s="235">
        <v>24</v>
      </c>
      <c r="E76" s="73" t="s">
        <v>135</v>
      </c>
      <c r="F76" s="106">
        <v>190</v>
      </c>
      <c r="G76" s="237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03">
        <v>29.6</v>
      </c>
      <c r="D77" s="235">
        <v>28</v>
      </c>
      <c r="E77" s="73" t="s">
        <v>140</v>
      </c>
      <c r="F77" s="106">
        <v>10</v>
      </c>
      <c r="G77" s="237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03">
        <v>21.6</v>
      </c>
      <c r="D78" s="235">
        <v>20</v>
      </c>
      <c r="E78" s="73" t="s">
        <v>145</v>
      </c>
      <c r="F78" s="107"/>
      <c r="G78" s="238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03">
        <v>22.4</v>
      </c>
      <c r="D79" s="235">
        <v>21</v>
      </c>
      <c r="E79" s="72" t="s">
        <v>150</v>
      </c>
      <c r="F79" s="103">
        <v>19</v>
      </c>
      <c r="G79" s="235">
        <v>14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04">
        <v>8.2000000000000001E-5</v>
      </c>
      <c r="D80" s="239">
        <v>7.7999999999999999E-5</v>
      </c>
      <c r="E80" s="73" t="s">
        <v>155</v>
      </c>
      <c r="F80" s="105">
        <v>51</v>
      </c>
      <c r="G80" s="236">
        <v>75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94" t="s">
        <v>159</v>
      </c>
      <c r="C84" s="194"/>
    </row>
    <row r="85" spans="2:16" ht="15" customHeight="1" x14ac:dyDescent="0.25">
      <c r="B85" s="195" t="s">
        <v>182</v>
      </c>
      <c r="C85" s="196"/>
      <c r="D85" s="196"/>
      <c r="E85" s="196"/>
      <c r="F85" s="196"/>
      <c r="G85" s="196"/>
      <c r="H85" s="196"/>
      <c r="I85" s="196"/>
      <c r="J85" s="196"/>
      <c r="K85" s="196"/>
      <c r="L85" s="196"/>
      <c r="M85" s="196"/>
      <c r="N85" s="196"/>
      <c r="O85" s="196"/>
      <c r="P85" s="197"/>
    </row>
    <row r="86" spans="2:16" ht="15" customHeight="1" x14ac:dyDescent="0.25">
      <c r="B86" s="205"/>
      <c r="C86" s="206"/>
      <c r="D86" s="206"/>
      <c r="E86" s="206"/>
      <c r="F86" s="206"/>
      <c r="G86" s="206"/>
      <c r="H86" s="206"/>
      <c r="I86" s="206"/>
      <c r="J86" s="206"/>
      <c r="K86" s="206"/>
      <c r="L86" s="206"/>
      <c r="M86" s="206"/>
      <c r="N86" s="206"/>
      <c r="O86" s="206"/>
      <c r="P86" s="207"/>
    </row>
    <row r="87" spans="2:16" ht="15" customHeight="1" x14ac:dyDescent="0.25">
      <c r="B87" s="214"/>
      <c r="C87" s="215"/>
      <c r="D87" s="215"/>
      <c r="E87" s="215"/>
      <c r="F87" s="215"/>
      <c r="G87" s="215"/>
      <c r="H87" s="215"/>
      <c r="I87" s="215"/>
      <c r="J87" s="215"/>
      <c r="K87" s="215"/>
      <c r="L87" s="215"/>
      <c r="M87" s="215"/>
      <c r="N87" s="215"/>
      <c r="O87" s="215"/>
      <c r="P87" s="216"/>
    </row>
    <row r="88" spans="2:16" ht="15" customHeight="1" x14ac:dyDescent="0.25">
      <c r="B88" s="214"/>
      <c r="C88" s="215"/>
      <c r="D88" s="215"/>
      <c r="E88" s="215"/>
      <c r="F88" s="215"/>
      <c r="G88" s="215"/>
      <c r="H88" s="215"/>
      <c r="I88" s="215"/>
      <c r="J88" s="215"/>
      <c r="K88" s="215"/>
      <c r="L88" s="215"/>
      <c r="M88" s="215"/>
      <c r="N88" s="215"/>
      <c r="O88" s="215"/>
      <c r="P88" s="216"/>
    </row>
    <row r="89" spans="2:16" ht="15" customHeight="1" x14ac:dyDescent="0.25">
      <c r="B89" s="217"/>
      <c r="C89" s="218"/>
      <c r="D89" s="218"/>
      <c r="E89" s="218"/>
      <c r="F89" s="218"/>
      <c r="G89" s="218"/>
      <c r="H89" s="218"/>
      <c r="I89" s="218"/>
      <c r="J89" s="218"/>
      <c r="K89" s="218"/>
      <c r="L89" s="218"/>
      <c r="M89" s="218"/>
      <c r="N89" s="218"/>
      <c r="O89" s="218"/>
      <c r="P89" s="219"/>
    </row>
    <row r="90" spans="2:16" ht="15" customHeight="1" x14ac:dyDescent="0.25">
      <c r="B90" s="214"/>
      <c r="C90" s="215"/>
      <c r="D90" s="215"/>
      <c r="E90" s="215"/>
      <c r="F90" s="215"/>
      <c r="G90" s="215"/>
      <c r="H90" s="215"/>
      <c r="I90" s="215"/>
      <c r="J90" s="215"/>
      <c r="K90" s="215"/>
      <c r="L90" s="215"/>
      <c r="M90" s="215"/>
      <c r="N90" s="215"/>
      <c r="O90" s="215"/>
      <c r="P90" s="216"/>
    </row>
    <row r="91" spans="2:16" ht="15" customHeight="1" x14ac:dyDescent="0.25">
      <c r="B91" s="214"/>
      <c r="C91" s="215"/>
      <c r="D91" s="215"/>
      <c r="E91" s="215"/>
      <c r="F91" s="215"/>
      <c r="G91" s="215"/>
      <c r="H91" s="215"/>
      <c r="I91" s="215"/>
      <c r="J91" s="215"/>
      <c r="K91" s="215"/>
      <c r="L91" s="215"/>
      <c r="M91" s="215"/>
      <c r="N91" s="215"/>
      <c r="O91" s="215"/>
      <c r="P91" s="216"/>
    </row>
    <row r="92" spans="2:16" ht="15" customHeight="1" x14ac:dyDescent="0.25">
      <c r="B92" s="208"/>
      <c r="C92" s="209"/>
      <c r="D92" s="209"/>
      <c r="E92" s="209"/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10"/>
    </row>
    <row r="93" spans="2:16" ht="15" customHeight="1" x14ac:dyDescent="0.25">
      <c r="B93" s="208"/>
      <c r="C93" s="209"/>
      <c r="D93" s="209"/>
      <c r="E93" s="209"/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10"/>
    </row>
    <row r="94" spans="2:16" ht="15" customHeight="1" x14ac:dyDescent="0.25">
      <c r="B94" s="208"/>
      <c r="C94" s="209"/>
      <c r="D94" s="209"/>
      <c r="E94" s="209"/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10"/>
    </row>
    <row r="95" spans="2:16" ht="15" customHeight="1" x14ac:dyDescent="0.25">
      <c r="B95" s="208"/>
      <c r="C95" s="209"/>
      <c r="D95" s="209"/>
      <c r="E95" s="209"/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10"/>
    </row>
    <row r="96" spans="2:16" ht="15" customHeight="1" x14ac:dyDescent="0.25">
      <c r="B96" s="208"/>
      <c r="C96" s="209"/>
      <c r="D96" s="209"/>
      <c r="E96" s="209"/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10"/>
    </row>
    <row r="97" spans="2:16" ht="15" customHeight="1" x14ac:dyDescent="0.25">
      <c r="B97" s="208"/>
      <c r="C97" s="209"/>
      <c r="D97" s="209"/>
      <c r="E97" s="209"/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10"/>
    </row>
    <row r="98" spans="2:16" ht="15" customHeight="1" x14ac:dyDescent="0.25">
      <c r="B98" s="208"/>
      <c r="C98" s="209"/>
      <c r="D98" s="209"/>
      <c r="E98" s="209"/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10"/>
    </row>
    <row r="99" spans="2:16" ht="15" customHeight="1" x14ac:dyDescent="0.25">
      <c r="B99" s="211"/>
      <c r="C99" s="212"/>
      <c r="D99" s="212"/>
      <c r="E99" s="212"/>
      <c r="F99" s="212"/>
      <c r="G99" s="212"/>
      <c r="H99" s="212"/>
      <c r="I99" s="212"/>
      <c r="J99" s="212"/>
      <c r="K99" s="212"/>
      <c r="L99" s="212"/>
      <c r="M99" s="212"/>
      <c r="N99" s="212"/>
      <c r="O99" s="212"/>
      <c r="P99" s="213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2026-09-21T03:59:23Z</dcterms:modified>
</cp:coreProperties>
</file>