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I-SAAO\Desktop\일일시상모니터링\202609\"/>
    </mc:Choice>
  </mc:AlternateContent>
  <xr:revisionPtr revIDLastSave="0" documentId="13_ncr:1_{05A95694-DEFB-4614-8983-FE4F54782147}" xr6:coauthVersionLast="36" xr6:coauthVersionMax="36" xr10:uidLastSave="{00000000-0000-0000-0000-000000000000}"/>
  <bookViews>
    <workbookView xWindow="0" yWindow="0" windowWidth="24840" windowHeight="22335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H19" i="1" s="1"/>
  <c r="G18" i="1" l="1"/>
  <c r="F18" i="1"/>
  <c r="E18" i="1" l="1"/>
  <c r="D18" i="1" l="1"/>
  <c r="P18" i="1" l="1"/>
  <c r="P33" i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D12" i="1"/>
  <c r="C12" i="1"/>
  <c r="J11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<sst xmlns="http://schemas.openxmlformats.org/spreadsheetml/2006/main" count="213" uniqueCount="191">
  <si>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</si>
  <si>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</si>
  <si>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</si>
  <si>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</si>
  <si>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</si>
  <si>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</si>
  <si>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</si>
  <si>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</si>
  <si>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</si>
  <si>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</si>
  <si>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</si>
  <si>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</si>
  <si>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</si>
  <si>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</si>
  <si>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</si>
  <si>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</si>
  <si>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</si>
  <si>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</si>
  <si>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</si>
  <si>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</si>
  <si>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</si>
  <si>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</si>
  <si>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</si>
  <si>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</si>
  <si>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</si>
  <si>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</si>
  <si>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</si>
  <si>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</si>
  <si>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</si>
  <si>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</si>
  <si>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</si>
  <si>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</si>
  <si>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</si>
  <si>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</si>
  <si>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</si>
  <si>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</si>
  <si>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</si>
  <si>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</si>
  <si>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</si>
  <si>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</si>
  <si>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</si>
  <si>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</si>
  <si>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</si>
  <si>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</si>
  <si>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</si>
  <si>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</si>
  <si>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</si>
  <si>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</si>
  <si>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</si>
  <si>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</si>
  <si>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</si>
  <si>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</si>
  <si>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</si>
  <si>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</si>
  <si>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</si>
  <si>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</si>
  <si>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</si>
  <si>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</si>
  <si>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</si>
  <si>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</si>
  <si>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</si>
  <si>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</si>
  <si>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</si>
  <si>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</si>
  <si>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</si>
  <si>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</si>
  <si>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</si>
  <si>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</si>
  <si>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</si>
  <si>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</si>
  <si>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</si>
  <si>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</si>
  <si>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</si>
  <si>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</si>
  <si>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</si>
  <si>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</si>
  <si>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</si>
  <si>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</si>
  <si>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</si>
  <si>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</si>
  <si>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</si>
  <si>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</si>
  <si>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</si>
  <si>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</si>
  <si>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</si>
  <si>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</si>
  <si>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</si>
  <si>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</si>
  <si>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</si>
  <si>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</si>
  <si>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</si>
  <si>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</si>
  <si>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</si>
  <si>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</si>
  <si>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</si>
  <si>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</si>
  <si>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</si>
  <si>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</si>
  <si>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</si>
  <si>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</si>
  <si>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</si>
  <si>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</si>
  <si>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</si>
  <si>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</si>
  <si>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</si>
  <si>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</si>
  <si>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</si>
  <si>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</si>
  <si>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</si>
  <si>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</si>
  <si>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</si>
  <si>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</si>
  <si>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</si>
  <si>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</si>
  <si>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</si>
  <si>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</si>
  <si>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</si>
  <si>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</si>
  <si>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</si>
  <si>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</si>
  <si>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</si>
  <si>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</si>
  <si>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</si>
  <si>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</si>
  <si>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</si>
  <si>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</si>
  <si>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</si>
  <si>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</si>
  <si>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</si>
  <si>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</si>
  <si>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</si>
  <si>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</si>
  <si>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</si>
  <si>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</si>
  <si>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</si>
  <si>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</si>
  <si>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</si>
  <si>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</si>
  <si>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</si>
  <si>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</si>
  <si>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</si>
  <si>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</si>
  <si>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</si>
  <si>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</si>
  <si>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</si>
  <si>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</si>
  <si>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</si>
  <si>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</si>
  <si>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</si>
  <si>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</si>
  <si>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</si>
  <si>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</si>
  <si>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</si>
  <si>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</si>
  <si>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</si>
  <si>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</si>
  <si>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</si>
  <si>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</si>
  <si>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</si>
  <si>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</si>
  <si>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</si>
  <si>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</si>
  <si>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</si>
  <si>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</si>
  <si>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</si>
  <si>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</si>
  <si>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</si>
  <si>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</si>
  <si>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</si>
  <si>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</si>
  <si>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</si>
  <si>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</si>
  <si>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</si>
  <si>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</si>
  <si>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</si>
  <si>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</si>
  <si>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</si>
  <si>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</si>
  <si>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 xml:space="preserve"> /  /  /  /</t>
    <phoneticPr fontId="3" type="noConversion"/>
  </si>
  <si>
    <t>V</t>
    <phoneticPr fontId="4" type="noConversion"/>
  </si>
  <si>
    <t>I</t>
    <phoneticPr fontId="4" type="noConversion"/>
  </si>
  <si>
    <t>1) 방풍막 분리</t>
    <phoneticPr fontId="3" type="noConversion"/>
  </si>
  <si>
    <t>N</t>
    <phoneticPr fontId="3" type="noConversion"/>
  </si>
  <si>
    <t>BLG</t>
    <phoneticPr fontId="3" type="noConversion"/>
  </si>
  <si>
    <t>KSP</t>
    <phoneticPr fontId="3" type="noConversion"/>
  </si>
  <si>
    <t>LSST</t>
    <phoneticPr fontId="3" type="noConversion"/>
  </si>
  <si>
    <t>김부진</t>
    <phoneticPr fontId="3" type="noConversion"/>
  </si>
  <si>
    <t>W</t>
    <phoneticPr fontId="3" type="noConversion"/>
  </si>
  <si>
    <t>M_062430-062431:K</t>
    <phoneticPr fontId="3" type="noConversion"/>
  </si>
  <si>
    <t>M_062441-062442:T</t>
    <phoneticPr fontId="3" type="noConversion"/>
  </si>
  <si>
    <t xml:space="preserve"> [18:40] 짙은구름으로 중단후 대기, [22:05]재개, [23:05]중단후 대기, [02:57]재개, 하지만 짙은구름으로 TMT는 못찍고 종료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</si>
</sst>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"/>
      <color rgb="FFC00000"/>
      <name val="맑은 고딕"/>
      <family val="2"/>
      <scheme val="minor"/>
    </font>
    <font>
      <sz val="8"/>
      <color rgb="FFC00000"/>
      <name val="맑은 고딕"/>
      <family val="3"/>
      <charset val="129"/>
      <scheme val="minor"/>
    </font>
    <font>
      <sz val="8"/>
      <color rgb="FFFF0000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5" fillId="0" borderId="0">
      <alignment vertical="center"/>
    </xf>
  </cellStyleXfs>
  <cellXfs count="238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1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3" fillId="0" borderId="0" xfId="0" applyFont="1" applyProtection="1">
      <alignment vertical="center"/>
    </xf>
    <xf numFmtId="0" fontId="37" fillId="0" borderId="0" xfId="0" applyFont="1" applyProtection="1">
      <alignment vertical="center"/>
    </xf>
    <xf numFmtId="0" fontId="38" fillId="0" borderId="1" xfId="0" applyFont="1" applyFill="1" applyBorder="1" applyAlignment="1" applyProtection="1">
      <alignment horizontal="center" vertical="center"/>
    </xf>
    <xf numFmtId="0" fontId="39" fillId="0" borderId="1" xfId="0" applyFont="1" applyFill="1" applyBorder="1" applyAlignment="1" applyProtection="1">
      <alignment horizontal="center" vertical="center" wrapText="1"/>
    </xf>
    <xf numFmtId="0" fontId="41" fillId="0" borderId="0" xfId="0" applyFont="1" applyProtection="1">
      <alignment vertical="center"/>
    </xf>
    <xf numFmtId="0" fontId="43" fillId="0" borderId="2" xfId="0" applyFont="1" applyBorder="1" applyAlignment="1" applyProtection="1">
      <alignment horizontal="center" vertical="center"/>
    </xf>
    <xf numFmtId="0" fontId="44" fillId="0" borderId="0" xfId="0" applyFont="1" applyProtection="1">
      <alignment vertical="center"/>
      <protection locked="0"/>
    </xf>
    <xf numFmtId="0" fontId="44" fillId="0" borderId="0" xfId="0" applyFont="1" applyProtection="1">
      <alignment vertical="center"/>
    </xf>
    <xf numFmtId="0" fontId="46" fillId="0" borderId="0" xfId="0" applyNumberFormat="1" applyFont="1" applyAlignment="1" applyProtection="1">
      <alignment vertical="center"/>
    </xf>
    <xf numFmtId="0" fontId="46" fillId="0" borderId="0" xfId="0" applyFont="1" applyAlignment="1" applyProtection="1"/>
    <xf numFmtId="0" fontId="47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2" fillId="5" borderId="7" xfId="0" applyFont="1" applyFill="1" applyBorder="1" applyAlignment="1" applyProtection="1">
      <alignment horizontal="center" vertical="center"/>
    </xf>
    <xf numFmtId="0" fontId="42" fillId="0" borderId="0" xfId="0" applyFont="1" applyAlignment="1" applyProtection="1">
      <alignment horizontal="center" vertical="center"/>
    </xf>
    <xf numFmtId="0" fontId="42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40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9" fillId="5" borderId="7" xfId="0" applyNumberFormat="1" applyFont="1" applyFill="1" applyBorder="1" applyAlignment="1" applyProtection="1">
      <alignment horizontal="center" vertical="center"/>
    </xf>
    <xf numFmtId="0" fontId="34" fillId="5" borderId="7" xfId="0" applyFont="1" applyFill="1" applyBorder="1" applyAlignment="1" applyProtection="1">
      <alignment horizontal="center" vertical="center"/>
    </xf>
    <xf numFmtId="177" fontId="48" fillId="5" borderId="17" xfId="0" applyNumberFormat="1" applyFont="1" applyFill="1" applyBorder="1" applyAlignment="1" applyProtection="1">
      <alignment horizontal="center" vertical="center"/>
    </xf>
    <xf numFmtId="177" fontId="48" fillId="5" borderId="21" xfId="0" applyNumberFormat="1" applyFont="1" applyFill="1" applyBorder="1" applyAlignment="1" applyProtection="1">
      <alignment horizontal="center" vertical="center"/>
    </xf>
    <xf numFmtId="0" fontId="34" fillId="0" borderId="0" xfId="0" applyFont="1" applyProtection="1">
      <alignment vertical="center"/>
    </xf>
    <xf numFmtId="177" fontId="48" fillId="12" borderId="4" xfId="0" applyNumberFormat="1" applyFont="1" applyFill="1" applyBorder="1" applyAlignment="1" applyProtection="1">
      <alignment horizontal="center" vertical="center"/>
    </xf>
    <xf numFmtId="0" fontId="34" fillId="0" borderId="1" xfId="0" applyFont="1" applyBorder="1" applyAlignment="1" applyProtection="1">
      <alignment horizontal="center" vertical="center"/>
    </xf>
    <xf numFmtId="0" fontId="50" fillId="0" borderId="1" xfId="0" applyFont="1" applyBorder="1" applyAlignment="1" applyProtection="1">
      <alignment horizontal="center" vertical="center"/>
    </xf>
    <xf numFmtId="180" fontId="4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1" fillId="0" borderId="1" xfId="0" applyFont="1" applyBorder="1" applyAlignment="1" applyProtection="1">
      <alignment horizontal="center" vertical="center"/>
    </xf>
    <xf numFmtId="0" fontId="44" fillId="14" borderId="0" xfId="0" applyFont="1" applyFill="1" applyProtection="1">
      <alignment vertical="center"/>
    </xf>
    <xf numFmtId="177" fontId="48" fillId="6" borderId="15" xfId="0" applyNumberFormat="1" applyFont="1" applyFill="1" applyBorder="1" applyAlignment="1" applyProtection="1">
      <alignment horizontal="center" vertical="center"/>
      <protection locked="0"/>
    </xf>
    <xf numFmtId="177" fontId="48" fillId="6" borderId="1" xfId="0" applyNumberFormat="1" applyFont="1" applyFill="1" applyBorder="1" applyAlignment="1" applyProtection="1">
      <alignment horizontal="center" vertical="center"/>
      <protection locked="0"/>
    </xf>
    <xf numFmtId="181" fontId="52" fillId="2" borderId="1" xfId="0" applyNumberFormat="1" applyFont="1" applyFill="1" applyBorder="1" applyAlignment="1" applyProtection="1">
      <alignment horizontal="center" vertical="center"/>
      <protection locked="0"/>
    </xf>
    <xf numFmtId="11" fontId="52" fillId="2" borderId="1" xfId="0" applyNumberFormat="1" applyFont="1" applyFill="1" applyBorder="1" applyAlignment="1" applyProtection="1">
      <alignment horizontal="center" vertical="center"/>
      <protection locked="0"/>
    </xf>
    <xf numFmtId="180" fontId="52" fillId="2" borderId="1" xfId="0" applyNumberFormat="1" applyFont="1" applyFill="1" applyBorder="1" applyAlignment="1" applyProtection="1">
      <alignment horizontal="center" vertical="center"/>
      <protection locked="0"/>
    </xf>
    <xf numFmtId="182" fontId="52" fillId="2" borderId="1" xfId="0" applyNumberFormat="1" applyFont="1" applyFill="1" applyBorder="1" applyAlignment="1" applyProtection="1">
      <alignment horizontal="center" vertical="center"/>
      <protection locked="0"/>
    </xf>
    <xf numFmtId="183" fontId="52" fillId="2" borderId="1" xfId="0" applyNumberFormat="1" applyFont="1" applyFill="1" applyBorder="1" applyAlignment="1" applyProtection="1">
      <alignment horizontal="center" vertical="center"/>
      <protection locked="0"/>
    </xf>
    <xf numFmtId="0" fontId="48" fillId="2" borderId="1" xfId="0" applyFont="1" applyFill="1" applyBorder="1" applyAlignment="1" applyProtection="1">
      <alignment horizontal="center" vertical="center"/>
      <protection locked="0"/>
    </xf>
    <xf numFmtId="177" fontId="34" fillId="2" borderId="1" xfId="0" applyNumberFormat="1" applyFont="1" applyFill="1" applyBorder="1" applyAlignment="1" applyProtection="1">
      <alignment horizontal="center" vertical="center"/>
      <protection locked="0"/>
    </xf>
    <xf numFmtId="0" fontId="34" fillId="2" borderId="1" xfId="0" applyFont="1" applyFill="1" applyBorder="1" applyAlignment="1" applyProtection="1">
      <alignment horizontal="center" vertical="center"/>
      <protection locked="0"/>
    </xf>
    <xf numFmtId="20" fontId="34" fillId="2" borderId="1" xfId="0" applyNumberFormat="1" applyFont="1" applyFill="1" applyBorder="1" applyAlignment="1" applyProtection="1">
      <alignment horizontal="center" vertical="center"/>
      <protection locked="0"/>
    </xf>
    <xf numFmtId="178" fontId="34" fillId="2" borderId="1" xfId="0" applyNumberFormat="1" applyFont="1" applyFill="1" applyBorder="1" applyAlignment="1" applyProtection="1">
      <alignment horizontal="center" vertical="center"/>
      <protection locked="0"/>
    </xf>
    <xf numFmtId="182" fontId="34" fillId="2" borderId="1" xfId="0" applyNumberFormat="1" applyFont="1" applyFill="1" applyBorder="1" applyAlignment="1" applyProtection="1">
      <alignment horizontal="center" vertical="center"/>
      <protection locked="0"/>
    </xf>
    <xf numFmtId="0" fontId="34" fillId="4" borderId="1" xfId="0" applyFont="1" applyFill="1" applyBorder="1" applyAlignment="1" applyProtection="1">
      <alignment horizontal="center" vertical="center"/>
    </xf>
    <xf numFmtId="0" fontId="34" fillId="0" borderId="2" xfId="0" applyFont="1" applyBorder="1" applyProtection="1">
      <alignment vertical="center"/>
    </xf>
    <xf numFmtId="177" fontId="34" fillId="2" borderId="1" xfId="1" applyNumberFormat="1" applyFont="1" applyFill="1" applyBorder="1" applyAlignment="1" applyProtection="1">
      <alignment horizontal="center" vertical="center"/>
      <protection locked="0"/>
    </xf>
    <xf numFmtId="184" fontId="34" fillId="2" borderId="1" xfId="1" applyNumberFormat="1" applyFont="1" applyFill="1" applyBorder="1" applyAlignment="1" applyProtection="1">
      <alignment horizontal="center" vertical="center"/>
      <protection locked="0"/>
    </xf>
    <xf numFmtId="0" fontId="53" fillId="2" borderId="1" xfId="0" applyFont="1" applyFill="1" applyBorder="1" applyAlignment="1" applyProtection="1">
      <alignment horizontal="center" vertical="center"/>
      <protection locked="0"/>
    </xf>
    <xf numFmtId="0" fontId="53" fillId="0" borderId="0" xfId="0" applyFont="1" applyAlignment="1" applyProtection="1">
      <alignment horizontal="center" vertical="center"/>
    </xf>
    <xf numFmtId="0" fontId="53" fillId="2" borderId="19" xfId="0" applyFont="1" applyFill="1" applyBorder="1" applyAlignment="1" applyProtection="1">
      <alignment horizontal="center" vertical="center"/>
      <protection locked="0"/>
    </xf>
    <xf numFmtId="177" fontId="54" fillId="6" borderId="1" xfId="0" applyNumberFormat="1" applyFont="1" applyFill="1" applyBorder="1" applyAlignment="1" applyProtection="1">
      <alignment horizontal="center" vertical="center"/>
      <protection locked="0"/>
    </xf>
    <xf numFmtId="177" fontId="54" fillId="2" borderId="1" xfId="0" applyNumberFormat="1" applyFont="1" applyFill="1" applyBorder="1" applyAlignment="1" applyProtection="1">
      <alignment horizontal="center" vertical="center"/>
      <protection locked="0"/>
    </xf>
    <xf numFmtId="177" fontId="54" fillId="7" borderId="1" xfId="0" applyNumberFormat="1" applyFont="1" applyFill="1" applyBorder="1" applyAlignment="1" applyProtection="1">
      <alignment horizontal="center" vertical="center"/>
      <protection locked="0"/>
    </xf>
    <xf numFmtId="177" fontId="54" fillId="8" borderId="19" xfId="0" applyNumberFormat="1" applyFont="1" applyFill="1" applyBorder="1" applyAlignment="1" applyProtection="1">
      <alignment horizontal="center" vertical="center"/>
      <protection locked="0"/>
    </xf>
    <xf numFmtId="177" fontId="54" fillId="2" borderId="16" xfId="0" applyNumberFormat="1" applyFont="1" applyFill="1" applyBorder="1" applyAlignment="1" applyProtection="1">
      <alignment horizontal="center" vertical="center"/>
      <protection locked="0"/>
    </xf>
    <xf numFmtId="177" fontId="54" fillId="7" borderId="16" xfId="0" applyNumberFormat="1" applyFont="1" applyFill="1" applyBorder="1" applyAlignment="1" applyProtection="1">
      <alignment horizontal="center" vertical="center"/>
      <protection locked="0"/>
    </xf>
    <xf numFmtId="177" fontId="54" fillId="8" borderId="20" xfId="0" applyNumberFormat="1" applyFont="1" applyFill="1" applyBorder="1" applyAlignment="1" applyProtection="1">
      <alignment horizontal="center" vertical="center"/>
      <protection locked="0"/>
    </xf>
    <xf numFmtId="177" fontId="48" fillId="2" borderId="1" xfId="0" applyNumberFormat="1" applyFont="1" applyFill="1" applyBorder="1" applyAlignment="1" applyProtection="1">
      <alignment horizontal="center" vertical="center"/>
      <protection locked="0"/>
    </xf>
    <xf numFmtId="177" fontId="48" fillId="2" borderId="15" xfId="0" applyNumberFormat="1" applyFont="1" applyFill="1" applyBorder="1" applyAlignment="1" applyProtection="1">
      <alignment horizontal="center" vertical="center"/>
      <protection locked="0"/>
    </xf>
    <xf numFmtId="177" fontId="34" fillId="2" borderId="2" xfId="0" applyNumberFormat="1" applyFont="1" applyFill="1" applyBorder="1" applyAlignment="1" applyProtection="1">
      <alignment horizontal="center" vertical="center"/>
      <protection locked="0"/>
    </xf>
    <xf numFmtId="178" fontId="34" fillId="2" borderId="2" xfId="0" applyNumberFormat="1" applyFont="1" applyFill="1" applyBorder="1" applyAlignment="1" applyProtection="1">
      <alignment horizontal="center" vertical="center"/>
      <protection locked="0"/>
    </xf>
    <xf numFmtId="0" fontId="34" fillId="0" borderId="5" xfId="0" applyFont="1" applyBorder="1" applyProtection="1">
      <alignment vertical="center"/>
    </xf>
    <xf numFmtId="0" fontId="34" fillId="2" borderId="19" xfId="0" applyFont="1" applyFill="1" applyBorder="1" applyAlignment="1" applyProtection="1">
      <alignment horizontal="center" vertical="center"/>
      <protection locked="0"/>
    </xf>
    <xf numFmtId="177" fontId="48" fillId="0" borderId="1" xfId="0" applyNumberFormat="1" applyFont="1" applyFill="1" applyBorder="1" applyProtection="1">
      <alignment vertical="center"/>
    </xf>
    <xf numFmtId="177" fontId="48" fillId="8" borderId="18" xfId="0" applyNumberFormat="1" applyFont="1" applyFill="1" applyBorder="1" applyAlignment="1" applyProtection="1">
      <alignment horizontal="center" vertical="center"/>
      <protection locked="0"/>
    </xf>
    <xf numFmtId="177" fontId="48" fillId="8" borderId="19" xfId="0" applyNumberFormat="1" applyFont="1" applyFill="1" applyBorder="1" applyAlignment="1" applyProtection="1">
      <alignment horizontal="center" vertical="center"/>
      <protection locked="0"/>
    </xf>
    <xf numFmtId="177" fontId="55" fillId="2" borderId="1" xfId="0" applyNumberFormat="1" applyFont="1" applyFill="1" applyBorder="1" applyAlignment="1" applyProtection="1">
      <alignment horizontal="center" vertical="center"/>
      <protection locked="0"/>
    </xf>
    <xf numFmtId="177" fontId="40" fillId="2" borderId="1" xfId="0" applyNumberFormat="1" applyFont="1" applyFill="1" applyBorder="1" applyAlignment="1" applyProtection="1">
      <alignment horizontal="center" vertical="center"/>
      <protection locked="0"/>
    </xf>
    <xf numFmtId="177" fontId="42" fillId="2" borderId="1" xfId="0" applyNumberFormat="1" applyFont="1" applyFill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5" fillId="0" borderId="0" xfId="0" applyFont="1" applyBorder="1" applyAlignment="1" applyProtection="1">
      <alignment horizontal="center"/>
    </xf>
    <xf numFmtId="0" fontId="3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34" fillId="0" borderId="26" xfId="0" applyFont="1" applyBorder="1" applyAlignment="1" applyProtection="1">
      <alignment horizontal="left" vertical="center"/>
      <protection locked="0"/>
    </xf>
    <xf numFmtId="0" fontId="34" fillId="0" borderId="0" xfId="0" applyFont="1" applyBorder="1" applyAlignment="1" applyProtection="1">
      <alignment horizontal="left" vertical="center"/>
      <protection locked="0"/>
    </xf>
    <xf numFmtId="0" fontId="34" fillId="0" borderId="27" xfId="0" applyFont="1" applyBorder="1" applyAlignment="1" applyProtection="1">
      <alignment horizontal="left" vertical="center"/>
      <protection locked="0"/>
    </xf>
    <xf numFmtId="0" fontId="34" fillId="0" borderId="28" xfId="0" applyFont="1" applyBorder="1" applyAlignment="1" applyProtection="1">
      <alignment horizontal="left" vertical="center"/>
      <protection locked="0"/>
    </xf>
    <xf numFmtId="0" fontId="34" fillId="0" borderId="29" xfId="0" applyFont="1" applyBorder="1" applyAlignment="1" applyProtection="1">
      <alignment horizontal="left" vertical="center"/>
      <protection locked="0"/>
    </xf>
    <xf numFmtId="0" fontId="34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9" fillId="0" borderId="51" xfId="0" applyFont="1" applyBorder="1" applyAlignment="1" applyProtection="1">
      <alignment horizontal="center" vertical="center"/>
    </xf>
    <xf numFmtId="0" fontId="49" fillId="0" borderId="9" xfId="0" applyFont="1" applyBorder="1" applyAlignment="1" applyProtection="1">
      <alignment horizontal="center" vertical="center"/>
    </xf>
    <xf numFmtId="0" fontId="49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42" fillId="9" borderId="1" xfId="0" applyFont="1" applyFill="1" applyBorder="1" applyAlignment="1" applyProtection="1">
      <alignment horizontal="left" vertical="center" wrapText="1"/>
      <protection locked="0"/>
    </xf>
    <xf numFmtId="20" fontId="42" fillId="9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177" fontId="42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2" fillId="9" borderId="1" xfId="0" applyNumberFormat="1" applyFont="1" applyFill="1" applyBorder="1" applyAlignment="1" applyProtection="1">
      <alignment horizontal="left" vertical="center" wrapText="1"/>
      <protection locked="0"/>
    </xf>
    <xf numFmtId="0" fontId="5" fillId="9" borderId="10" xfId="0" applyFont="1" applyFill="1" applyBorder="1" applyAlignment="1" applyProtection="1">
      <alignment horizontal="left" vertical="center" wrapText="1"/>
      <protection locked="0"/>
    </xf>
    <xf numFmtId="0" fontId="5" fillId="9" borderId="23" xfId="0" applyFont="1" applyFill="1" applyBorder="1" applyAlignment="1" applyProtection="1">
      <alignment horizontal="left" vertical="center" wrapText="1"/>
      <protection locked="0"/>
    </xf>
    <xf numFmtId="0" fontId="40" fillId="9" borderId="10" xfId="0" applyFont="1" applyFill="1" applyBorder="1" applyAlignment="1" applyProtection="1">
      <alignment horizontal="left" vertical="center" wrapText="1"/>
      <protection locked="0"/>
    </xf>
    <xf numFmtId="0" fontId="40" fillId="9" borderId="23" xfId="0" applyFont="1" applyFill="1" applyBorder="1" applyAlignment="1" applyProtection="1">
      <alignment horizontal="left" vertical="center" wrapText="1"/>
      <protection locked="0"/>
    </xf>
    <xf numFmtId="20" fontId="40" fillId="9" borderId="10" xfId="0" applyNumberFormat="1" applyFont="1" applyFill="1" applyBorder="1" applyAlignment="1" applyProtection="1">
      <alignment horizontal="left" vertical="center" wrapText="1"/>
      <protection locked="0"/>
    </xf>
    <xf numFmtId="20" fontId="42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42" fillId="9" borderId="23" xfId="0" applyFont="1" applyFill="1" applyBorder="1" applyAlignment="1" applyProtection="1">
      <alignment horizontal="left" vertical="center" wrapText="1"/>
      <protection locked="0"/>
    </xf>
    <xf numFmtId="177" fontId="42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0" fillId="0" borderId="0" xfId="0" applyFont="1" applyAlignment="1" applyProtection="1">
      <alignment horizontal="left" vertical="center"/>
    </xf>
    <xf numFmtId="0" fontId="42" fillId="0" borderId="24" xfId="0" applyFont="1" applyBorder="1" applyAlignment="1" applyProtection="1">
      <alignment horizontal="left" vertical="center" wrapText="1"/>
      <protection locked="0"/>
    </xf>
    <xf numFmtId="0" fontId="42" fillId="0" borderId="9" xfId="0" applyFont="1" applyBorder="1" applyAlignment="1" applyProtection="1">
      <alignment horizontal="left" vertical="center" wrapText="1"/>
      <protection locked="0"/>
    </xf>
    <xf numFmtId="0" fontId="42" fillId="0" borderId="25" xfId="0" applyFont="1" applyBorder="1" applyAlignment="1" applyProtection="1">
      <alignment horizontal="left" vertical="center" wrapText="1"/>
      <protection locked="0"/>
    </xf>
    <xf numFmtId="0" fontId="34" fillId="2" borderId="1" xfId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4" fillId="2" borderId="10" xfId="1" applyFont="1" applyFill="1" applyBorder="1" applyAlignment="1" applyProtection="1">
      <alignment horizontal="center" vertical="center"/>
      <protection locked="0"/>
    </xf>
    <xf numFmtId="0" fontId="34" fillId="2" borderId="22" xfId="1" applyFont="1" applyFill="1" applyBorder="1" applyAlignment="1" applyProtection="1">
      <alignment horizontal="center" vertical="center"/>
      <protection locked="0"/>
    </xf>
    <xf numFmtId="0" fontId="34" fillId="2" borderId="23" xfId="1" applyFont="1" applyFill="1" applyBorder="1" applyAlignment="1" applyProtection="1">
      <alignment horizontal="center" vertical="center"/>
      <protection locked="0"/>
    </xf>
    <xf numFmtId="0" fontId="40" fillId="9" borderId="1" xfId="0" applyFont="1" applyFill="1" applyBorder="1" applyAlignment="1" applyProtection="1">
      <alignment horizontal="left" vertical="center" wrapText="1"/>
      <protection locked="0"/>
    </xf>
    <xf numFmtId="0" fontId="42" fillId="0" borderId="9" xfId="0" applyFont="1" applyBorder="1" applyAlignment="1" applyProtection="1">
      <alignment horizontal="left" vertical="center"/>
      <protection locked="0"/>
    </xf>
    <xf numFmtId="0" fontId="42" fillId="0" borderId="25" xfId="0" applyFont="1" applyBorder="1" applyAlignment="1" applyProtection="1">
      <alignment horizontal="left" vertical="center"/>
      <protection locked="0"/>
    </xf>
    <xf numFmtId="0" fontId="34" fillId="0" borderId="24" xfId="0" applyFont="1" applyBorder="1" applyAlignment="1" applyProtection="1">
      <alignment horizontal="left" vertical="center" wrapText="1"/>
      <protection locked="0"/>
    </xf>
    <xf numFmtId="0" fontId="34" fillId="0" borderId="9" xfId="0" applyFont="1" applyBorder="1" applyAlignment="1" applyProtection="1">
      <alignment horizontal="left" vertical="center"/>
      <protection locked="0"/>
    </xf>
    <xf numFmtId="0" fontId="34" fillId="0" borderId="25" xfId="0" applyFont="1" applyBorder="1" applyAlignment="1" applyProtection="1">
      <alignment horizontal="left" vertical="center"/>
      <protection locked="0"/>
    </xf>
    <xf numFmtId="0" fontId="37" fillId="0" borderId="26" xfId="0" applyFont="1" applyBorder="1" applyAlignment="1" applyProtection="1">
      <alignment horizontal="left" vertical="center"/>
      <protection locked="0"/>
    </xf>
    <xf numFmtId="0" fontId="37" fillId="0" borderId="0" xfId="0" applyFont="1" applyBorder="1" applyAlignment="1" applyProtection="1">
      <alignment horizontal="left" vertical="center"/>
      <protection locked="0"/>
    </xf>
    <xf numFmtId="0" fontId="37" fillId="0" borderId="27" xfId="0" applyFont="1" applyBorder="1" applyAlignment="1" applyProtection="1">
      <alignment horizontal="left" vertical="center"/>
      <protection locked="0"/>
    </xf>
    <xf numFmtId="0" fontId="37" fillId="0" borderId="28" xfId="0" applyFont="1" applyBorder="1" applyAlignment="1" applyProtection="1">
      <alignment horizontal="left" vertical="center"/>
      <protection locked="0"/>
    </xf>
    <xf numFmtId="0" fontId="37" fillId="0" borderId="29" xfId="0" applyFont="1" applyBorder="1" applyAlignment="1" applyProtection="1">
      <alignment horizontal="left" vertical="center"/>
      <protection locked="0"/>
    </xf>
    <xf numFmtId="0" fontId="37" fillId="0" borderId="30" xfId="0" applyFont="1" applyBorder="1" applyAlignment="1" applyProtection="1">
      <alignment horizontal="left" vertical="center"/>
      <protection locked="0"/>
    </xf>
    <xf numFmtId="0" fontId="41" fillId="0" borderId="26" xfId="0" applyFont="1" applyBorder="1" applyAlignment="1" applyProtection="1">
      <alignment horizontal="left" vertical="center"/>
      <protection locked="0"/>
    </xf>
    <xf numFmtId="0" fontId="41" fillId="0" borderId="0" xfId="0" applyFont="1" applyBorder="1" applyAlignment="1" applyProtection="1">
      <alignment horizontal="left" vertical="center"/>
      <protection locked="0"/>
    </xf>
    <xf numFmtId="0" fontId="41" fillId="0" borderId="27" xfId="0" applyFont="1" applyBorder="1" applyAlignment="1" applyProtection="1">
      <alignment horizontal="left" vertical="center"/>
      <protection locked="0"/>
    </xf>
    <xf numFmtId="0" fontId="37" fillId="0" borderId="26" xfId="0" applyFont="1" applyBorder="1" applyAlignment="1" applyProtection="1">
      <alignment horizontal="left" vertical="center" wrapText="1"/>
      <protection locked="0"/>
    </xf>
    <xf numFmtId="0" fontId="37" fillId="0" borderId="0" xfId="0" applyFont="1" applyBorder="1" applyAlignment="1" applyProtection="1">
      <alignment horizontal="left" vertical="center" wrapText="1"/>
      <protection locked="0"/>
    </xf>
    <xf numFmtId="0" fontId="37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181" fontId="56" fillId="2" borderId="1" xfId="0" applyNumberFormat="1" applyFont="1" applyFill="1" applyBorder="1" applyAlignment="1" applyProtection="1">
      <alignment horizontal="center" vertical="center"/>
      <protection locked="0"/>
    </xf>
    <xf numFmtId="180" fontId="56" fillId="2" borderId="1" xfId="0" applyNumberFormat="1" applyFont="1" applyFill="1" applyBorder="1" applyAlignment="1" applyProtection="1">
      <alignment horizontal="center" vertical="center"/>
      <protection locked="0"/>
    </xf>
    <xf numFmtId="182" fontId="56" fillId="2" borderId="1" xfId="0" applyNumberFormat="1" applyFont="1" applyFill="1" applyBorder="1" applyAlignment="1" applyProtection="1">
      <alignment horizontal="center" vertical="center"/>
      <protection locked="0"/>
    </xf>
    <xf numFmtId="183" fontId="56" fillId="2" borderId="1" xfId="0" applyNumberFormat="1" applyFont="1" applyFill="1" applyBorder="1" applyAlignment="1" applyProtection="1">
      <alignment horizontal="center" vertical="center"/>
      <protection locked="0"/>
    </xf>
    <xf numFmtId="11" fontId="56" fillId="2" borderId="1" xfId="0" applyNumberFormat="1" applyFont="1" applyFill="1" applyBorder="1" applyAlignment="1" applyProtection="1">
      <alignment horizontal="center" vertical="center"/>
      <protection locked="0"/>
    </xf>
  </cellXfs>
  <cellStyles count="2">
    <cellStyle name="표준" xfId="0" builtinId="0"/>
    <cellStyle name="표준 2" xfId="1" xr:uid="{00000000-0005-0000-0000-000001000000}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checked="Checked" fmlaLink="$L$10" lockText="1" noThreeD="1"/>
</file>

<file path=xl/ctrlProps/ctrlProp10.xml><?xml version="1.0" encoding="utf-8"?>
<formControlPr xmlns="http://schemas.microsoft.com/office/spreadsheetml/2009/9/main" objectType="CheckBox" checked="Checked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checked="Checked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zoomScale="130" zoomScaleNormal="130" workbookViewId="0">
      <selection activeCell="E14" sqref="E14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88" t="s">
        <v>0</v>
      </c>
      <c r="C2" s="18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89">
        <v>46275</v>
      </c>
      <c r="D3" s="190"/>
      <c r="E3" s="1"/>
      <c r="F3" s="1"/>
      <c r="G3" s="1"/>
      <c r="H3" s="1"/>
      <c r="I3" s="1"/>
      <c r="J3" s="1"/>
      <c r="K3" s="32" t="s">
        <v>2</v>
      </c>
      <c r="L3" s="191">
        <f>(P31-(P32+P33))/P31*100</f>
        <v>31.511254019292608</v>
      </c>
      <c r="M3" s="191"/>
      <c r="N3" s="32" t="s">
        <v>3</v>
      </c>
      <c r="O3" s="191">
        <f>(P31-P33)/P31*100</f>
        <v>100</v>
      </c>
      <c r="P3" s="191"/>
    </row>
    <row r="4" spans="1:16" ht="14.25" customHeight="1" x14ac:dyDescent="0.25">
      <c r="B4" s="20" t="s">
        <v>4</v>
      </c>
      <c r="C4" s="2" t="s">
        <v>186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88" t="s">
        <v>6</v>
      </c>
      <c r="C7" s="188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6" t="s">
        <v>21</v>
      </c>
      <c r="C9" s="111">
        <v>0.72916666666666663</v>
      </c>
      <c r="D9" s="114">
        <v>2.2000000000000002</v>
      </c>
      <c r="E9" s="114">
        <v>17</v>
      </c>
      <c r="F9" s="114">
        <v>31</v>
      </c>
      <c r="G9" s="112" t="s">
        <v>187</v>
      </c>
      <c r="H9" s="114">
        <v>2.2999999999999998</v>
      </c>
      <c r="I9" s="115">
        <v>1</v>
      </c>
      <c r="J9" s="116">
        <f>IF(L9, 1, 0) + IF(M9, 2, 0) + IF(N9, 4, 0) + IF(O9, 8, 0) + IF(P9, 16, 0)</f>
        <v>8</v>
      </c>
      <c r="K9" s="7" t="b">
        <v>0</v>
      </c>
      <c r="L9" s="7" t="b">
        <v>0</v>
      </c>
      <c r="M9" s="7" t="b">
        <v>0</v>
      </c>
      <c r="N9" s="7" t="b">
        <v>0</v>
      </c>
      <c r="O9" s="7" t="b">
        <v>1</v>
      </c>
      <c r="P9" s="7" t="b">
        <v>0</v>
      </c>
    </row>
    <row r="10" spans="1:16" s="75" customFormat="1" ht="14.25" customHeight="1" x14ac:dyDescent="0.25">
      <c r="B10" s="98" t="s">
        <v>22</v>
      </c>
      <c r="C10" s="111">
        <v>0.9375</v>
      </c>
      <c r="D10" s="114">
        <v>1.3</v>
      </c>
      <c r="E10" s="114">
        <v>15</v>
      </c>
      <c r="F10" s="114">
        <v>40</v>
      </c>
      <c r="G10" s="112" t="s">
        <v>182</v>
      </c>
      <c r="H10" s="114">
        <v>1.4</v>
      </c>
      <c r="I10" s="117"/>
      <c r="J10" s="116">
        <f>IF(L10, 1, 0) + IF(M10, 2, 0) + IF(N10, 4, 0) + IF(O10, 8, 0) + IF(P10, 16, 0)</f>
        <v>9</v>
      </c>
      <c r="K10" s="8" t="b">
        <v>0</v>
      </c>
      <c r="L10" s="8" t="b">
        <v>1</v>
      </c>
      <c r="M10" s="8" t="b">
        <v>0</v>
      </c>
      <c r="N10" s="8" t="b">
        <v>0</v>
      </c>
      <c r="O10" s="8" t="b">
        <v>1</v>
      </c>
      <c r="P10" s="8" t="b">
        <v>0</v>
      </c>
    </row>
    <row r="11" spans="1:16" s="75" customFormat="1" ht="14.25" customHeight="1" thickBot="1" x14ac:dyDescent="0.3">
      <c r="B11" s="76" t="s">
        <v>23</v>
      </c>
      <c r="C11" s="132">
        <v>0.15138888888888888</v>
      </c>
      <c r="D11" s="133">
        <v>1.5</v>
      </c>
      <c r="E11" s="133">
        <v>15</v>
      </c>
      <c r="F11" s="133">
        <v>33</v>
      </c>
      <c r="G11" s="112" t="s">
        <v>182</v>
      </c>
      <c r="H11" s="114">
        <v>3</v>
      </c>
      <c r="I11" s="134"/>
      <c r="J11" s="116">
        <f>IF(L11, 1, 0) + IF(M11, 2, 0) + IF(N11, 4, 0) + IF(O11, 8, 0) + IF(P11, 16, 0)</f>
        <v>1</v>
      </c>
      <c r="K11" s="77" t="b">
        <v>0</v>
      </c>
      <c r="L11" s="77" t="b">
        <v>1</v>
      </c>
      <c r="M11" s="77" t="b">
        <v>0</v>
      </c>
      <c r="N11" s="77" t="b">
        <v>0</v>
      </c>
      <c r="O11" s="77" t="b">
        <v>0</v>
      </c>
      <c r="P11" s="77" t="b">
        <v>0</v>
      </c>
    </row>
    <row r="12" spans="1:16" ht="14.25" customHeight="1" thickBot="1" x14ac:dyDescent="0.3">
      <c r="B12" s="10" t="s">
        <v>24</v>
      </c>
      <c r="C12" s="92">
        <f>(24-C9)+C11</f>
        <v>23.422222222222221</v>
      </c>
      <c r="D12" s="11">
        <f>AVERAGE(D9:D11)</f>
        <v>1.6666666666666667</v>
      </c>
      <c r="E12" s="11">
        <f>AVERAGE(E9:E11)</f>
        <v>15.666666666666666</v>
      </c>
      <c r="F12" s="12">
        <f>AVERAGE(F9:F11)</f>
        <v>34.666666666666664</v>
      </c>
      <c r="G12" s="13"/>
      <c r="H12" s="14">
        <f>AVERAGE(H9:H11)</f>
        <v>2.2333333333333329</v>
      </c>
      <c r="I12" s="15"/>
      <c r="J12" s="16">
        <f>AVERAGE(J9:J11)</f>
        <v>6</v>
      </c>
      <c r="K12" s="102"/>
      <c r="L12" s="78"/>
      <c r="M12" s="78"/>
      <c r="N12" s="78"/>
      <c r="O12" s="78"/>
      <c r="P12" s="78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88" t="s">
        <v>25</v>
      </c>
      <c r="C14" s="188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1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75" customFormat="1" ht="14.1" customHeight="1" x14ac:dyDescent="0.25">
      <c r="A16" s="31"/>
      <c r="B16" s="21" t="s">
        <v>40</v>
      </c>
      <c r="C16" s="110" t="s">
        <v>175</v>
      </c>
      <c r="D16" s="113" t="s">
        <v>177</v>
      </c>
      <c r="E16" s="112" t="s">
        <v>183</v>
      </c>
      <c r="F16" s="112" t="s">
        <v>184</v>
      </c>
      <c r="G16" s="112" t="s">
        <v>185</v>
      </c>
      <c r="H16" s="112" t="s">
        <v>177</v>
      </c>
      <c r="I16" s="112"/>
      <c r="J16" s="120"/>
      <c r="K16" s="120"/>
      <c r="L16" s="120"/>
      <c r="M16" s="120"/>
      <c r="N16" s="120"/>
      <c r="O16" s="120"/>
      <c r="P16" s="112" t="s">
        <v>175</v>
      </c>
    </row>
    <row r="17" spans="1:16" s="75" customFormat="1" ht="14.1" customHeight="1" x14ac:dyDescent="0.25">
      <c r="A17" s="31"/>
      <c r="B17" s="21" t="s">
        <v>41</v>
      </c>
      <c r="C17" s="111">
        <v>0.6875</v>
      </c>
      <c r="D17" s="111">
        <v>0.68958333333333333</v>
      </c>
      <c r="E17" s="141">
        <v>0.71111111111111114</v>
      </c>
      <c r="F17" s="141">
        <v>0.91666666666666663</v>
      </c>
      <c r="G17" s="141">
        <v>0.12291666666666667</v>
      </c>
      <c r="H17" s="141">
        <v>0.15277777777777776</v>
      </c>
      <c r="I17" s="141"/>
      <c r="J17" s="140"/>
      <c r="K17" s="140"/>
      <c r="L17" s="140"/>
      <c r="M17" s="140"/>
      <c r="N17" s="140"/>
      <c r="O17" s="140"/>
      <c r="P17" s="141">
        <v>0.15763888888888888</v>
      </c>
    </row>
    <row r="18" spans="1:16" s="75" customFormat="1" ht="14.1" customHeight="1" x14ac:dyDescent="0.25">
      <c r="A18" s="31"/>
      <c r="B18" s="21" t="s">
        <v>42</v>
      </c>
      <c r="C18" s="112">
        <v>62389</v>
      </c>
      <c r="D18" s="112">
        <f>C18+1</f>
        <v>62390</v>
      </c>
      <c r="E18" s="112">
        <f>D19+1</f>
        <v>62395</v>
      </c>
      <c r="F18" s="112">
        <f>E19+1</f>
        <v>62436</v>
      </c>
      <c r="G18" s="112">
        <f>F19+1</f>
        <v>62465</v>
      </c>
      <c r="H18" s="112">
        <f>G19+1</f>
        <v>62483</v>
      </c>
      <c r="I18" s="112"/>
      <c r="J18" s="120"/>
      <c r="K18" s="120"/>
      <c r="L18" s="120"/>
      <c r="M18" s="120"/>
      <c r="N18" s="120"/>
      <c r="O18" s="120"/>
      <c r="P18" s="112">
        <f>MAX(C18:O19)+1</f>
        <v>62488</v>
      </c>
    </row>
    <row r="19" spans="1:16" s="75" customFormat="1" ht="14.1" customHeight="1" thickBot="1" x14ac:dyDescent="0.3">
      <c r="A19" s="31"/>
      <c r="B19" s="9" t="s">
        <v>43</v>
      </c>
      <c r="C19" s="121"/>
      <c r="D19" s="112">
        <v>62394</v>
      </c>
      <c r="E19" s="135">
        <v>62435</v>
      </c>
      <c r="F19" s="135">
        <v>62464</v>
      </c>
      <c r="G19" s="135">
        <v>62482</v>
      </c>
      <c r="H19" s="135">
        <f>4+H18</f>
        <v>62487</v>
      </c>
      <c r="I19" s="135"/>
      <c r="J19" s="122"/>
      <c r="K19" s="122"/>
      <c r="L19" s="122"/>
      <c r="M19" s="122"/>
      <c r="N19" s="122"/>
      <c r="O19" s="122"/>
      <c r="P19" s="121"/>
    </row>
    <row r="20" spans="1:16" ht="14.1" customHeight="1" thickBot="1" x14ac:dyDescent="0.3">
      <c r="B20" s="19" t="s">
        <v>44</v>
      </c>
      <c r="C20" s="84"/>
      <c r="D20" s="85">
        <f t="shared" ref="D20:L20" si="0">IF(ISNUMBER(D18),D19-D18+1,"")</f>
        <v>5</v>
      </c>
      <c r="E20" s="93">
        <f t="shared" si="0"/>
        <v>41</v>
      </c>
      <c r="F20" s="93">
        <f>IF(ISNUMBER(F18),F19-F18+1,"")</f>
        <v>29</v>
      </c>
      <c r="G20" s="93">
        <f>IF(ISNUMBER(G18),G19-G18+1,"")</f>
        <v>18</v>
      </c>
      <c r="H20" s="93">
        <f t="shared" si="0"/>
        <v>5</v>
      </c>
      <c r="I20" s="93" t="str">
        <f>IF(ISNUMBER(I18),I19-I18+1,"")</f>
        <v/>
      </c>
      <c r="J20" s="93" t="str">
        <f>IF(ISNUMBER(J18),J19-J18+1,"")</f>
        <v/>
      </c>
      <c r="K20" s="83" t="str">
        <f t="shared" si="0"/>
        <v/>
      </c>
      <c r="L20" s="83" t="str">
        <f t="shared" si="0"/>
        <v/>
      </c>
      <c r="M20" s="83" t="str">
        <f>IF(ISNUMBER(M18),M19-M18+1,"")</f>
        <v/>
      </c>
      <c r="N20" s="83" t="str">
        <f>IF(ISNUMBER(N18),N19-N18+1,"")</f>
        <v/>
      </c>
      <c r="O20" s="83" t="str">
        <f>IF(ISNUMBER(O18),O19-O18+1,"")</f>
        <v/>
      </c>
      <c r="P20" s="84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197" t="s">
        <v>45</v>
      </c>
      <c r="C22" s="21" t="s">
        <v>21</v>
      </c>
      <c r="D22" s="21" t="s">
        <v>23</v>
      </c>
      <c r="E22" s="21" t="s">
        <v>46</v>
      </c>
      <c r="F22" s="198" t="s">
        <v>47</v>
      </c>
      <c r="G22" s="198"/>
      <c r="H22" s="198"/>
      <c r="I22" s="198"/>
      <c r="J22" s="21" t="s">
        <v>21</v>
      </c>
      <c r="K22" s="21" t="s">
        <v>23</v>
      </c>
      <c r="L22" s="21" t="s">
        <v>46</v>
      </c>
      <c r="M22" s="198" t="s">
        <v>47</v>
      </c>
      <c r="N22" s="198"/>
      <c r="O22" s="198"/>
      <c r="P22" s="198"/>
    </row>
    <row r="23" spans="1:16" ht="13.5" customHeight="1" x14ac:dyDescent="0.25">
      <c r="B23" s="197"/>
      <c r="C23" s="111"/>
      <c r="D23" s="111"/>
      <c r="E23" s="112" t="s">
        <v>176</v>
      </c>
      <c r="F23" s="199" t="s">
        <v>178</v>
      </c>
      <c r="G23" s="200"/>
      <c r="H23" s="200"/>
      <c r="I23" s="201"/>
      <c r="J23" s="118"/>
      <c r="K23" s="118"/>
      <c r="L23" s="112" t="s">
        <v>173</v>
      </c>
      <c r="M23" s="196" t="s">
        <v>178</v>
      </c>
      <c r="N23" s="196"/>
      <c r="O23" s="196"/>
      <c r="P23" s="196"/>
    </row>
    <row r="24" spans="1:16" ht="13.5" customHeight="1" x14ac:dyDescent="0.25">
      <c r="B24" s="197"/>
      <c r="C24" s="111"/>
      <c r="D24" s="111"/>
      <c r="E24" s="112" t="s">
        <v>179</v>
      </c>
      <c r="F24" s="199" t="s">
        <v>178</v>
      </c>
      <c r="G24" s="200"/>
      <c r="H24" s="200"/>
      <c r="I24" s="201"/>
      <c r="J24" s="119"/>
      <c r="K24" s="119"/>
      <c r="L24" s="112" t="s">
        <v>174</v>
      </c>
      <c r="M24" s="196" t="s">
        <v>178</v>
      </c>
      <c r="N24" s="196"/>
      <c r="O24" s="196"/>
      <c r="P24" s="196"/>
    </row>
    <row r="25" spans="1:16" ht="13.5" customHeight="1" x14ac:dyDescent="0.25">
      <c r="B25" s="197"/>
      <c r="C25" s="111"/>
      <c r="D25" s="111"/>
      <c r="E25" s="112" t="s">
        <v>174</v>
      </c>
      <c r="F25" s="199" t="s">
        <v>178</v>
      </c>
      <c r="G25" s="200"/>
      <c r="H25" s="200"/>
      <c r="I25" s="201"/>
      <c r="J25" s="118"/>
      <c r="K25" s="118"/>
      <c r="L25" s="112" t="s">
        <v>172</v>
      </c>
      <c r="M25" s="196" t="s">
        <v>178</v>
      </c>
      <c r="N25" s="196"/>
      <c r="O25" s="196"/>
      <c r="P25" s="196"/>
    </row>
    <row r="26" spans="1:16" ht="13.5" customHeight="1" x14ac:dyDescent="0.25">
      <c r="B26" s="197"/>
      <c r="C26" s="111"/>
      <c r="D26" s="111"/>
      <c r="E26" s="112" t="s">
        <v>180</v>
      </c>
      <c r="F26" s="199" t="s">
        <v>178</v>
      </c>
      <c r="G26" s="200"/>
      <c r="H26" s="200"/>
      <c r="I26" s="201"/>
      <c r="J26" s="119"/>
      <c r="K26" s="119"/>
      <c r="L26" s="112" t="s">
        <v>176</v>
      </c>
      <c r="M26" s="196" t="s">
        <v>178</v>
      </c>
      <c r="N26" s="196"/>
      <c r="O26" s="196"/>
      <c r="P26" s="196"/>
    </row>
    <row r="27" spans="1:16" ht="13.5" customHeight="1" x14ac:dyDescent="0.25">
      <c r="B27" s="1"/>
      <c r="C27" s="88"/>
      <c r="D27" s="88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</row>
    <row r="28" spans="1:16" ht="14.1" customHeight="1" thickBot="1" x14ac:dyDescent="0.3">
      <c r="B28" s="188" t="s">
        <v>48</v>
      </c>
      <c r="C28" s="188"/>
      <c r="D28" s="18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103">
        <v>0.18055555555555555</v>
      </c>
      <c r="D30" s="104">
        <v>0.1986111111111111</v>
      </c>
      <c r="E30" s="104"/>
      <c r="F30" s="104"/>
      <c r="G30" s="104"/>
      <c r="H30" s="104"/>
      <c r="I30" s="104"/>
      <c r="J30" s="104">
        <v>2.0833333333333332E-2</v>
      </c>
      <c r="K30" s="136"/>
      <c r="L30" s="123"/>
      <c r="M30" s="123"/>
      <c r="N30" s="123"/>
      <c r="O30" s="123"/>
      <c r="P30" s="94">
        <f>SUM(C30:J30,L30:N30)</f>
        <v>0.39999999999999997</v>
      </c>
    </row>
    <row r="31" spans="1:16" ht="14.1" customHeight="1" x14ac:dyDescent="0.25">
      <c r="B31" s="22" t="s">
        <v>167</v>
      </c>
      <c r="C31" s="131">
        <v>0.1986111111111111</v>
      </c>
      <c r="D31" s="130">
        <v>0.20555555555555557</v>
      </c>
      <c r="E31" s="139"/>
      <c r="F31" s="139"/>
      <c r="G31" s="139"/>
      <c r="H31" s="139"/>
      <c r="I31" s="139"/>
      <c r="J31" s="130">
        <v>2.7777777777777776E-2</v>
      </c>
      <c r="K31" s="130"/>
      <c r="L31" s="124"/>
      <c r="M31" s="124"/>
      <c r="N31" s="124"/>
      <c r="O31" s="127"/>
      <c r="P31" s="94">
        <f>SUM(C31:N31)</f>
        <v>0.43194444444444446</v>
      </c>
    </row>
    <row r="32" spans="1:16" ht="14.1" customHeight="1" x14ac:dyDescent="0.25">
      <c r="B32" s="22" t="s">
        <v>63</v>
      </c>
      <c r="C32" s="131">
        <v>0.13194444444444445</v>
      </c>
      <c r="D32" s="130">
        <v>0.16388888888888889</v>
      </c>
      <c r="E32" s="130"/>
      <c r="F32" s="130"/>
      <c r="G32" s="130"/>
      <c r="H32" s="130"/>
      <c r="I32" s="130"/>
      <c r="J32" s="130"/>
      <c r="K32" s="130"/>
      <c r="L32" s="125"/>
      <c r="M32" s="125"/>
      <c r="N32" s="125"/>
      <c r="O32" s="128"/>
      <c r="P32" s="94">
        <f>SUM(C32:N32)</f>
        <v>0.29583333333333334</v>
      </c>
    </row>
    <row r="33" spans="2:16" ht="14.1" customHeight="1" thickBot="1" x14ac:dyDescent="0.3">
      <c r="B33" s="22" t="s">
        <v>64</v>
      </c>
      <c r="C33" s="137"/>
      <c r="D33" s="138"/>
      <c r="E33" s="138"/>
      <c r="F33" s="138"/>
      <c r="G33" s="138"/>
      <c r="H33" s="138"/>
      <c r="I33" s="138"/>
      <c r="J33" s="138"/>
      <c r="K33" s="138"/>
      <c r="L33" s="126"/>
      <c r="M33" s="126"/>
      <c r="N33" s="126"/>
      <c r="O33" s="129"/>
      <c r="P33" s="95">
        <f>SUM(C33:N33)</f>
        <v>0</v>
      </c>
    </row>
    <row r="34" spans="2:16" ht="14.1" customHeight="1" x14ac:dyDescent="0.25">
      <c r="B34" s="69" t="s">
        <v>165</v>
      </c>
      <c r="C34" s="89">
        <f>C31-C32-C33</f>
        <v>6.6666666666666652E-2</v>
      </c>
      <c r="D34" s="97">
        <f t="shared" ref="D34:P34" si="1">D31-D32-D33</f>
        <v>4.1666666666666685E-2</v>
      </c>
      <c r="E34" s="89">
        <f t="shared" si="1"/>
        <v>0</v>
      </c>
      <c r="F34" s="89">
        <f t="shared" si="1"/>
        <v>0</v>
      </c>
      <c r="G34" s="89">
        <f t="shared" si="1"/>
        <v>0</v>
      </c>
      <c r="H34" s="89">
        <f t="shared" si="1"/>
        <v>0</v>
      </c>
      <c r="I34" s="89">
        <f t="shared" si="1"/>
        <v>0</v>
      </c>
      <c r="J34" s="89">
        <f t="shared" si="1"/>
        <v>2.7777777777777776E-2</v>
      </c>
      <c r="K34" s="89">
        <f t="shared" si="1"/>
        <v>0</v>
      </c>
      <c r="L34" s="89">
        <f t="shared" si="1"/>
        <v>0</v>
      </c>
      <c r="M34" s="89">
        <f t="shared" si="1"/>
        <v>0</v>
      </c>
      <c r="N34" s="89">
        <f t="shared" si="1"/>
        <v>0</v>
      </c>
      <c r="O34" s="90"/>
      <c r="P34" s="91">
        <f t="shared" si="1"/>
        <v>0.13611111111111113</v>
      </c>
    </row>
    <row r="35" spans="2:16" ht="13.5" customHeight="1" x14ac:dyDescent="0.25"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</row>
    <row r="36" spans="2:16" ht="18" customHeight="1" x14ac:dyDescent="0.25">
      <c r="B36" s="175" t="s">
        <v>65</v>
      </c>
      <c r="C36" s="180" t="s">
        <v>188</v>
      </c>
      <c r="D36" s="181"/>
      <c r="E36" s="180" t="s">
        <v>189</v>
      </c>
      <c r="F36" s="181"/>
      <c r="G36" s="182"/>
      <c r="H36" s="183"/>
      <c r="I36" s="184"/>
      <c r="J36" s="183"/>
      <c r="K36" s="185"/>
      <c r="L36" s="186"/>
      <c r="M36" s="187"/>
      <c r="N36" s="186"/>
      <c r="O36" s="173"/>
      <c r="P36" s="173"/>
    </row>
    <row r="37" spans="2:16" ht="18" customHeight="1" x14ac:dyDescent="0.25">
      <c r="B37" s="176"/>
      <c r="C37" s="202"/>
      <c r="D37" s="202"/>
      <c r="E37" s="174"/>
      <c r="F37" s="173"/>
      <c r="G37" s="178"/>
      <c r="H37" s="173"/>
      <c r="I37" s="174"/>
      <c r="J37" s="173"/>
      <c r="K37" s="174"/>
      <c r="L37" s="173"/>
      <c r="M37" s="179"/>
      <c r="N37" s="173"/>
      <c r="O37" s="174"/>
      <c r="P37" s="173"/>
    </row>
    <row r="38" spans="2:16" ht="18" customHeight="1" x14ac:dyDescent="0.25">
      <c r="B38" s="176"/>
      <c r="C38" s="178"/>
      <c r="D38" s="173"/>
      <c r="E38" s="174"/>
      <c r="F38" s="173"/>
      <c r="G38" s="174"/>
      <c r="H38" s="173"/>
      <c r="I38" s="174"/>
      <c r="J38" s="173"/>
      <c r="K38" s="174"/>
      <c r="L38" s="173"/>
      <c r="M38" s="174"/>
      <c r="N38" s="173"/>
      <c r="O38" s="174"/>
      <c r="P38" s="173"/>
    </row>
    <row r="39" spans="2:16" ht="18" customHeight="1" x14ac:dyDescent="0.25">
      <c r="B39" s="176"/>
      <c r="C39" s="173"/>
      <c r="D39" s="173"/>
      <c r="E39" s="174"/>
      <c r="F39" s="173"/>
      <c r="G39" s="178"/>
      <c r="H39" s="173"/>
      <c r="I39" s="174"/>
      <c r="J39" s="173"/>
      <c r="K39" s="174"/>
      <c r="L39" s="173"/>
      <c r="M39" s="178"/>
      <c r="N39" s="173"/>
      <c r="O39" s="174"/>
      <c r="P39" s="173"/>
    </row>
    <row r="40" spans="2:16" ht="18" customHeight="1" x14ac:dyDescent="0.25">
      <c r="B40" s="176"/>
      <c r="C40" s="173"/>
      <c r="D40" s="173"/>
      <c r="E40" s="173"/>
      <c r="F40" s="173"/>
      <c r="G40" s="173"/>
      <c r="H40" s="173"/>
      <c r="I40" s="174"/>
      <c r="J40" s="173"/>
      <c r="K40" s="174"/>
      <c r="L40" s="173"/>
      <c r="M40" s="174"/>
      <c r="N40" s="173"/>
      <c r="O40" s="173"/>
      <c r="P40" s="173"/>
    </row>
    <row r="41" spans="2:16" ht="18" customHeight="1" x14ac:dyDescent="0.25">
      <c r="B41" s="177"/>
      <c r="C41" s="173"/>
      <c r="D41" s="173"/>
      <c r="E41" s="173"/>
      <c r="F41" s="173"/>
      <c r="G41" s="173"/>
      <c r="H41" s="173"/>
      <c r="I41" s="174"/>
      <c r="J41" s="173"/>
      <c r="K41" s="173"/>
      <c r="L41" s="173"/>
      <c r="M41" s="173"/>
      <c r="N41" s="173"/>
      <c r="O41" s="173"/>
      <c r="P41" s="173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170" t="s">
        <v>66</v>
      </c>
      <c r="C43" s="171"/>
      <c r="D43" s="171"/>
      <c r="E43" s="171"/>
      <c r="F43" s="171"/>
      <c r="G43" s="171"/>
      <c r="H43" s="171"/>
      <c r="I43" s="171"/>
      <c r="J43" s="171"/>
      <c r="K43" s="171"/>
      <c r="L43" s="171"/>
      <c r="M43" s="171"/>
      <c r="N43" s="171"/>
      <c r="O43" s="171"/>
      <c r="P43" s="172"/>
    </row>
    <row r="44" spans="2:16" ht="14.1" customHeight="1" x14ac:dyDescent="0.25">
      <c r="B44" s="193" t="s">
        <v>190</v>
      </c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204"/>
    </row>
    <row r="45" spans="2:16" ht="14.1" customHeight="1" x14ac:dyDescent="0.25">
      <c r="B45" s="154"/>
      <c r="C45" s="155"/>
      <c r="D45" s="155"/>
      <c r="E45" s="155"/>
      <c r="F45" s="155"/>
      <c r="G45" s="155"/>
      <c r="H45" s="155"/>
      <c r="I45" s="155"/>
      <c r="J45" s="155"/>
      <c r="K45" s="155"/>
      <c r="L45" s="155"/>
      <c r="M45" s="155"/>
      <c r="N45" s="155"/>
      <c r="O45" s="155"/>
      <c r="P45" s="156"/>
    </row>
    <row r="46" spans="2:16" ht="14.1" customHeight="1" x14ac:dyDescent="0.25">
      <c r="B46" s="154"/>
      <c r="C46" s="155"/>
      <c r="D46" s="155"/>
      <c r="E46" s="155"/>
      <c r="F46" s="155"/>
      <c r="G46" s="155"/>
      <c r="H46" s="155"/>
      <c r="I46" s="155"/>
      <c r="J46" s="155"/>
      <c r="K46" s="155"/>
      <c r="L46" s="155"/>
      <c r="M46" s="155"/>
      <c r="N46" s="155"/>
      <c r="O46" s="155"/>
      <c r="P46" s="156"/>
    </row>
    <row r="47" spans="2:16" ht="14.1" customHeight="1" x14ac:dyDescent="0.25">
      <c r="B47" s="154"/>
      <c r="C47" s="155"/>
      <c r="D47" s="155"/>
      <c r="E47" s="155"/>
      <c r="F47" s="155"/>
      <c r="G47" s="155"/>
      <c r="H47" s="155"/>
      <c r="I47" s="155"/>
      <c r="J47" s="155"/>
      <c r="K47" s="155"/>
      <c r="L47" s="155"/>
      <c r="M47" s="155"/>
      <c r="N47" s="155"/>
      <c r="O47" s="155"/>
      <c r="P47" s="156"/>
    </row>
    <row r="48" spans="2:16" ht="14.1" customHeight="1" x14ac:dyDescent="0.25">
      <c r="B48" s="154"/>
      <c r="C48" s="155"/>
      <c r="D48" s="155"/>
      <c r="E48" s="155"/>
      <c r="F48" s="155"/>
      <c r="G48" s="155"/>
      <c r="H48" s="155"/>
      <c r="I48" s="155"/>
      <c r="J48" s="155"/>
      <c r="K48" s="155"/>
      <c r="L48" s="155"/>
      <c r="M48" s="155"/>
      <c r="N48" s="155"/>
      <c r="O48" s="155"/>
      <c r="P48" s="156"/>
    </row>
    <row r="49" spans="2:16" ht="14.1" customHeight="1" x14ac:dyDescent="0.25">
      <c r="B49" s="154"/>
      <c r="C49" s="155"/>
      <c r="D49" s="155"/>
      <c r="E49" s="155"/>
      <c r="F49" s="155"/>
      <c r="G49" s="155"/>
      <c r="H49" s="155"/>
      <c r="I49" s="155"/>
      <c r="J49" s="155"/>
      <c r="K49" s="155"/>
      <c r="L49" s="155"/>
      <c r="M49" s="155"/>
      <c r="N49" s="155"/>
      <c r="O49" s="155"/>
      <c r="P49" s="156"/>
    </row>
    <row r="50" spans="2:16" ht="14.1" customHeight="1" x14ac:dyDescent="0.25">
      <c r="B50" s="154"/>
      <c r="C50" s="155"/>
      <c r="D50" s="155"/>
      <c r="E50" s="155"/>
      <c r="F50" s="155"/>
      <c r="G50" s="155"/>
      <c r="H50" s="155"/>
      <c r="I50" s="155"/>
      <c r="J50" s="155"/>
      <c r="K50" s="155"/>
      <c r="L50" s="155"/>
      <c r="M50" s="155"/>
      <c r="N50" s="155"/>
      <c r="O50" s="155"/>
      <c r="P50" s="156"/>
    </row>
    <row r="51" spans="2:16" ht="14.1" customHeight="1" x14ac:dyDescent="0.25">
      <c r="B51" s="154"/>
      <c r="C51" s="155"/>
      <c r="D51" s="155"/>
      <c r="E51" s="155"/>
      <c r="F51" s="155"/>
      <c r="G51" s="155"/>
      <c r="H51" s="155"/>
      <c r="I51" s="155"/>
      <c r="J51" s="155"/>
      <c r="K51" s="155"/>
      <c r="L51" s="155"/>
      <c r="M51" s="155"/>
      <c r="N51" s="155"/>
      <c r="O51" s="155"/>
      <c r="P51" s="156"/>
    </row>
    <row r="52" spans="2:16" ht="14.1" customHeight="1" thickBot="1" x14ac:dyDescent="0.3">
      <c r="B52" s="157"/>
      <c r="C52" s="158"/>
      <c r="D52" s="155"/>
      <c r="E52" s="155"/>
      <c r="F52" s="155"/>
      <c r="G52" s="158"/>
      <c r="H52" s="158"/>
      <c r="I52" s="158"/>
      <c r="J52" s="158"/>
      <c r="K52" s="158"/>
      <c r="L52" s="158"/>
      <c r="M52" s="158"/>
      <c r="N52" s="158"/>
      <c r="O52" s="158"/>
      <c r="P52" s="159"/>
    </row>
    <row r="53" spans="2:16" ht="14.1" customHeight="1" thickTop="1" thickBot="1" x14ac:dyDescent="0.3">
      <c r="B53" s="160" t="s">
        <v>164</v>
      </c>
      <c r="C53" s="161"/>
      <c r="D53" s="87"/>
      <c r="E53" s="87"/>
      <c r="F53" s="87"/>
      <c r="G53" s="164"/>
      <c r="H53" s="165"/>
      <c r="I53" s="165"/>
      <c r="J53" s="165"/>
      <c r="K53" s="165"/>
      <c r="L53" s="165"/>
      <c r="M53" s="165"/>
      <c r="N53" s="165"/>
      <c r="O53" s="165"/>
      <c r="P53" s="166"/>
    </row>
    <row r="54" spans="2:16" ht="14.1" customHeight="1" thickTop="1" thickBot="1" x14ac:dyDescent="0.3">
      <c r="B54" s="162" t="s">
        <v>163</v>
      </c>
      <c r="C54" s="163"/>
      <c r="D54" s="163"/>
      <c r="E54" s="163"/>
      <c r="F54" s="87">
        <v>655</v>
      </c>
      <c r="G54" s="167"/>
      <c r="H54" s="168"/>
      <c r="I54" s="168"/>
      <c r="J54" s="168"/>
      <c r="K54" s="168"/>
      <c r="L54" s="168"/>
      <c r="M54" s="168"/>
      <c r="N54" s="168"/>
      <c r="O54" s="168"/>
      <c r="P54" s="169"/>
    </row>
    <row r="55" spans="2:16" ht="13.5" customHeight="1" thickTop="1" x14ac:dyDescent="0.25"/>
    <row r="56" spans="2:16" ht="17.25" customHeight="1" x14ac:dyDescent="0.25">
      <c r="B56" s="220" t="s">
        <v>67</v>
      </c>
      <c r="C56" s="220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221" t="s">
        <v>68</v>
      </c>
      <c r="C57" s="222"/>
      <c r="D57" s="222"/>
      <c r="E57" s="222"/>
      <c r="F57" s="222"/>
      <c r="G57" s="222"/>
      <c r="H57" s="222"/>
      <c r="I57" s="222"/>
      <c r="J57" s="222"/>
      <c r="K57" s="222"/>
      <c r="L57" s="222"/>
      <c r="M57" s="223"/>
      <c r="N57" s="224" t="s">
        <v>69</v>
      </c>
      <c r="O57" s="222"/>
      <c r="P57" s="225"/>
    </row>
    <row r="58" spans="2:16" ht="17.100000000000001" customHeight="1" x14ac:dyDescent="0.25">
      <c r="B58" s="226" t="s">
        <v>70</v>
      </c>
      <c r="C58" s="227"/>
      <c r="D58" s="228"/>
      <c r="E58" s="226" t="s">
        <v>71</v>
      </c>
      <c r="F58" s="227"/>
      <c r="G58" s="228"/>
      <c r="H58" s="227" t="s">
        <v>72</v>
      </c>
      <c r="I58" s="227"/>
      <c r="J58" s="227"/>
      <c r="K58" s="229" t="s">
        <v>73</v>
      </c>
      <c r="L58" s="227"/>
      <c r="M58" s="230"/>
      <c r="N58" s="231"/>
      <c r="O58" s="227"/>
      <c r="P58" s="232"/>
    </row>
    <row r="59" spans="2:16" ht="20.100000000000001" customHeight="1" x14ac:dyDescent="0.25">
      <c r="B59" s="144" t="s">
        <v>74</v>
      </c>
      <c r="C59" s="143"/>
      <c r="D59" s="29" t="b">
        <v>1</v>
      </c>
      <c r="E59" s="144" t="s">
        <v>75</v>
      </c>
      <c r="F59" s="143"/>
      <c r="G59" s="29" t="b">
        <v>1</v>
      </c>
      <c r="H59" s="142" t="s">
        <v>76</v>
      </c>
      <c r="I59" s="143"/>
      <c r="J59" s="29" t="b">
        <v>1</v>
      </c>
      <c r="K59" s="142" t="s">
        <v>77</v>
      </c>
      <c r="L59" s="143"/>
      <c r="M59" s="29" t="b">
        <v>1</v>
      </c>
      <c r="N59" s="145" t="s">
        <v>78</v>
      </c>
      <c r="O59" s="143"/>
      <c r="P59" s="29" t="b">
        <v>1</v>
      </c>
    </row>
    <row r="60" spans="2:16" ht="20.100000000000001" customHeight="1" x14ac:dyDescent="0.25">
      <c r="B60" s="144" t="s">
        <v>79</v>
      </c>
      <c r="C60" s="143"/>
      <c r="D60" s="29" t="b">
        <v>1</v>
      </c>
      <c r="E60" s="144" t="s">
        <v>80</v>
      </c>
      <c r="F60" s="143"/>
      <c r="G60" s="29" t="b">
        <v>1</v>
      </c>
      <c r="H60" s="142" t="s">
        <v>81</v>
      </c>
      <c r="I60" s="143"/>
      <c r="J60" s="29" t="b">
        <v>1</v>
      </c>
      <c r="K60" s="142" t="s">
        <v>82</v>
      </c>
      <c r="L60" s="143"/>
      <c r="M60" s="29" t="b">
        <v>1</v>
      </c>
      <c r="N60" s="145" t="s">
        <v>83</v>
      </c>
      <c r="O60" s="143"/>
      <c r="P60" s="29" t="b">
        <v>1</v>
      </c>
    </row>
    <row r="61" spans="2:16" ht="20.100000000000001" customHeight="1" x14ac:dyDescent="0.25">
      <c r="B61" s="144" t="s">
        <v>84</v>
      </c>
      <c r="C61" s="143"/>
      <c r="D61" s="29" t="b">
        <v>1</v>
      </c>
      <c r="E61" s="144" t="s">
        <v>85</v>
      </c>
      <c r="F61" s="143"/>
      <c r="G61" s="29" t="b">
        <v>1</v>
      </c>
      <c r="H61" s="142" t="s">
        <v>86</v>
      </c>
      <c r="I61" s="143"/>
      <c r="J61" s="29" t="b">
        <v>1</v>
      </c>
      <c r="K61" s="142" t="s">
        <v>87</v>
      </c>
      <c r="L61" s="143"/>
      <c r="M61" s="29" t="b">
        <v>1</v>
      </c>
      <c r="N61" s="145" t="s">
        <v>88</v>
      </c>
      <c r="O61" s="143"/>
      <c r="P61" s="29" t="b">
        <v>1</v>
      </c>
    </row>
    <row r="62" spans="2:16" ht="20.100000000000001" customHeight="1" x14ac:dyDescent="0.25">
      <c r="B62" s="142" t="s">
        <v>86</v>
      </c>
      <c r="C62" s="143"/>
      <c r="D62" s="29" t="b">
        <v>1</v>
      </c>
      <c r="E62" s="144" t="s">
        <v>89</v>
      </c>
      <c r="F62" s="143"/>
      <c r="G62" s="29" t="b">
        <v>1</v>
      </c>
      <c r="H62" s="142" t="s">
        <v>90</v>
      </c>
      <c r="I62" s="143"/>
      <c r="J62" s="29" t="b">
        <v>0</v>
      </c>
      <c r="K62" s="142" t="s">
        <v>91</v>
      </c>
      <c r="L62" s="143"/>
      <c r="M62" s="29" t="b">
        <v>1</v>
      </c>
      <c r="N62" s="145" t="s">
        <v>81</v>
      </c>
      <c r="O62" s="143"/>
      <c r="P62" s="29" t="b">
        <v>1</v>
      </c>
    </row>
    <row r="63" spans="2:16" ht="20.100000000000001" customHeight="1" x14ac:dyDescent="0.25">
      <c r="B63" s="142" t="s">
        <v>92</v>
      </c>
      <c r="C63" s="143"/>
      <c r="D63" s="29" t="b">
        <v>1</v>
      </c>
      <c r="E63" s="144" t="s">
        <v>93</v>
      </c>
      <c r="F63" s="143"/>
      <c r="G63" s="29" t="b">
        <v>1</v>
      </c>
      <c r="H63" s="34"/>
      <c r="I63" s="35"/>
      <c r="J63" s="36"/>
      <c r="K63" s="142" t="s">
        <v>94</v>
      </c>
      <c r="L63" s="143"/>
      <c r="M63" s="29" t="b">
        <v>1</v>
      </c>
      <c r="N63" s="145" t="s">
        <v>162</v>
      </c>
      <c r="O63" s="143"/>
      <c r="P63" s="29" t="b">
        <v>1</v>
      </c>
    </row>
    <row r="64" spans="2:16" ht="20.100000000000001" customHeight="1" x14ac:dyDescent="0.25">
      <c r="B64" s="142" t="s">
        <v>95</v>
      </c>
      <c r="C64" s="143"/>
      <c r="D64" s="29" t="b">
        <v>0</v>
      </c>
      <c r="E64" s="144" t="s">
        <v>96</v>
      </c>
      <c r="F64" s="143"/>
      <c r="G64" s="29" t="b">
        <v>1</v>
      </c>
      <c r="H64" s="37"/>
      <c r="I64" s="38"/>
      <c r="J64" s="39"/>
      <c r="K64" s="152" t="s">
        <v>97</v>
      </c>
      <c r="L64" s="153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144" t="s">
        <v>160</v>
      </c>
      <c r="F65" s="143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1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146" t="s">
        <v>103</v>
      </c>
      <c r="C69" s="146"/>
      <c r="D69" s="47"/>
      <c r="E69" s="47"/>
      <c r="F69" s="148" t="s">
        <v>104</v>
      </c>
      <c r="G69" s="150" t="s">
        <v>105</v>
      </c>
      <c r="H69" s="47"/>
      <c r="I69" s="146" t="s">
        <v>106</v>
      </c>
      <c r="J69" s="146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147"/>
      <c r="C70" s="147"/>
      <c r="D70" s="51"/>
      <c r="E70" s="52"/>
      <c r="F70" s="149"/>
      <c r="G70" s="151"/>
      <c r="H70" s="53"/>
      <c r="I70" s="147"/>
      <c r="J70" s="147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59" t="s">
        <v>110</v>
      </c>
      <c r="E71" s="60" t="s">
        <v>111</v>
      </c>
      <c r="F71" s="58" t="s">
        <v>109</v>
      </c>
      <c r="G71" s="99" t="s">
        <v>110</v>
      </c>
      <c r="H71" s="61"/>
      <c r="I71" s="62" t="s">
        <v>112</v>
      </c>
      <c r="J71" s="30">
        <v>0</v>
      </c>
      <c r="K71" s="63" t="s">
        <v>170</v>
      </c>
      <c r="L71" s="30">
        <v>0</v>
      </c>
      <c r="M71" s="62" t="s">
        <v>113</v>
      </c>
      <c r="N71" s="30">
        <v>0</v>
      </c>
      <c r="O71" s="64" t="s">
        <v>114</v>
      </c>
      <c r="P71" s="30">
        <v>0</v>
      </c>
      <c r="Q71" s="68"/>
    </row>
    <row r="72" spans="2:17" ht="20.100000000000001" customHeight="1" x14ac:dyDescent="0.25">
      <c r="B72" s="65" t="s">
        <v>115</v>
      </c>
      <c r="C72" s="105">
        <v>-154</v>
      </c>
      <c r="D72" s="233">
        <v>-157</v>
      </c>
      <c r="E72" s="73" t="s">
        <v>116</v>
      </c>
      <c r="F72" s="105">
        <v>21</v>
      </c>
      <c r="G72" s="233">
        <v>20.6</v>
      </c>
      <c r="H72" s="79"/>
      <c r="I72" s="62" t="s">
        <v>117</v>
      </c>
      <c r="J72" s="30">
        <v>0</v>
      </c>
      <c r="K72" s="63" t="s">
        <v>171</v>
      </c>
      <c r="L72" s="30">
        <v>0</v>
      </c>
      <c r="M72" s="63" t="s">
        <v>118</v>
      </c>
      <c r="N72" s="30">
        <v>0</v>
      </c>
      <c r="O72" s="63" t="s">
        <v>168</v>
      </c>
      <c r="P72" s="30">
        <v>0</v>
      </c>
      <c r="Q72" s="68">
        <v>0</v>
      </c>
    </row>
    <row r="73" spans="2:17" ht="20.100000000000001" customHeight="1" x14ac:dyDescent="0.25">
      <c r="B73" s="65" t="s">
        <v>119</v>
      </c>
      <c r="C73" s="105">
        <v>-125.7</v>
      </c>
      <c r="D73" s="233">
        <v>-127</v>
      </c>
      <c r="E73" s="74" t="s">
        <v>120</v>
      </c>
      <c r="F73" s="107">
        <v>29</v>
      </c>
      <c r="G73" s="234">
        <v>29</v>
      </c>
      <c r="H73" s="79"/>
      <c r="I73" s="62" t="s">
        <v>121</v>
      </c>
      <c r="J73" s="30">
        <v>0</v>
      </c>
      <c r="K73" s="63" t="s">
        <v>122</v>
      </c>
      <c r="L73" s="30">
        <v>0</v>
      </c>
      <c r="M73" s="63" t="s">
        <v>123</v>
      </c>
      <c r="N73" s="30">
        <v>0</v>
      </c>
      <c r="O73" s="63" t="s">
        <v>169</v>
      </c>
      <c r="P73" s="30">
        <v>0</v>
      </c>
      <c r="Q73" s="68">
        <v>1</v>
      </c>
    </row>
    <row r="74" spans="2:17" ht="20.100000000000001" customHeight="1" x14ac:dyDescent="0.25">
      <c r="B74" s="65" t="s">
        <v>124</v>
      </c>
      <c r="C74" s="105">
        <v>-178</v>
      </c>
      <c r="D74" s="233">
        <v>-180</v>
      </c>
      <c r="E74" s="74" t="s">
        <v>125</v>
      </c>
      <c r="F74" s="108">
        <v>10</v>
      </c>
      <c r="G74" s="235">
        <v>10</v>
      </c>
      <c r="H74" s="79"/>
      <c r="I74" s="62" t="s">
        <v>126</v>
      </c>
      <c r="J74" s="30">
        <v>0</v>
      </c>
      <c r="K74" s="63" t="s">
        <v>127</v>
      </c>
      <c r="L74" s="30">
        <v>0</v>
      </c>
      <c r="M74" s="62" t="s">
        <v>128</v>
      </c>
      <c r="N74" s="30">
        <v>0</v>
      </c>
      <c r="O74" s="47"/>
      <c r="P74" s="47"/>
      <c r="Q74" s="68">
        <v>2</v>
      </c>
    </row>
    <row r="75" spans="2:17" ht="20.100000000000001" customHeight="1" x14ac:dyDescent="0.2">
      <c r="B75" s="65" t="s">
        <v>129</v>
      </c>
      <c r="C75" s="105">
        <v>-111.8</v>
      </c>
      <c r="D75" s="233">
        <v>-112</v>
      </c>
      <c r="E75" s="74" t="s">
        <v>130</v>
      </c>
      <c r="F75" s="108">
        <v>20</v>
      </c>
      <c r="G75" s="235">
        <v>20</v>
      </c>
      <c r="H75" s="80"/>
      <c r="I75" s="62" t="s">
        <v>131</v>
      </c>
      <c r="J75" s="30">
        <v>0</v>
      </c>
      <c r="K75" s="63" t="s">
        <v>132</v>
      </c>
      <c r="L75" s="30">
        <v>0</v>
      </c>
      <c r="M75" s="62" t="s">
        <v>133</v>
      </c>
      <c r="N75" s="30">
        <v>0</v>
      </c>
      <c r="O75" s="47"/>
      <c r="P75" s="47"/>
      <c r="Q75" s="68">
        <v>4</v>
      </c>
    </row>
    <row r="76" spans="2:17" ht="20.100000000000001" customHeight="1" x14ac:dyDescent="0.2">
      <c r="B76" s="65" t="s">
        <v>134</v>
      </c>
      <c r="C76" s="105">
        <v>25.9</v>
      </c>
      <c r="D76" s="233">
        <v>25</v>
      </c>
      <c r="E76" s="74" t="s">
        <v>135</v>
      </c>
      <c r="F76" s="108">
        <v>190</v>
      </c>
      <c r="G76" s="235">
        <v>190</v>
      </c>
      <c r="H76" s="80"/>
      <c r="I76" s="62" t="s">
        <v>136</v>
      </c>
      <c r="J76" s="30">
        <v>0</v>
      </c>
      <c r="K76" s="62" t="s">
        <v>137</v>
      </c>
      <c r="L76" s="30">
        <v>0</v>
      </c>
      <c r="M76" s="63" t="s">
        <v>138</v>
      </c>
      <c r="N76" s="30">
        <v>0</v>
      </c>
      <c r="O76" s="47"/>
      <c r="P76" s="47"/>
    </row>
    <row r="77" spans="2:17" ht="20.100000000000001" customHeight="1" x14ac:dyDescent="0.25">
      <c r="B77" s="65" t="s">
        <v>139</v>
      </c>
      <c r="C77" s="105">
        <v>30</v>
      </c>
      <c r="D77" s="233">
        <v>29.4</v>
      </c>
      <c r="E77" s="74" t="s">
        <v>140</v>
      </c>
      <c r="F77" s="108">
        <v>10</v>
      </c>
      <c r="G77" s="235">
        <v>10</v>
      </c>
      <c r="H77" s="79"/>
      <c r="I77" s="62" t="s">
        <v>141</v>
      </c>
      <c r="J77" s="30">
        <v>0</v>
      </c>
      <c r="K77" s="62" t="s">
        <v>142</v>
      </c>
      <c r="L77" s="30">
        <v>0</v>
      </c>
      <c r="M77" s="63" t="s">
        <v>143</v>
      </c>
      <c r="N77" s="30">
        <v>0</v>
      </c>
      <c r="O77" s="47"/>
      <c r="P77" s="47"/>
    </row>
    <row r="78" spans="2:17" ht="20.100000000000001" customHeight="1" x14ac:dyDescent="0.25">
      <c r="B78" s="65" t="s">
        <v>144</v>
      </c>
      <c r="C78" s="105">
        <v>21.8</v>
      </c>
      <c r="D78" s="233">
        <v>21.59</v>
      </c>
      <c r="E78" s="74" t="s">
        <v>145</v>
      </c>
      <c r="F78" s="109"/>
      <c r="G78" s="236"/>
      <c r="H78" s="79"/>
      <c r="I78" s="63" t="s">
        <v>146</v>
      </c>
      <c r="J78" s="100">
        <v>0</v>
      </c>
      <c r="K78" s="62" t="s">
        <v>147</v>
      </c>
      <c r="L78" s="30">
        <v>0</v>
      </c>
      <c r="M78" s="66" t="s">
        <v>148</v>
      </c>
      <c r="N78" s="30">
        <v>4</v>
      </c>
      <c r="O78" s="47"/>
      <c r="P78" s="47"/>
    </row>
    <row r="79" spans="2:17" ht="20.100000000000001" customHeight="1" x14ac:dyDescent="0.25">
      <c r="B79" s="65" t="s">
        <v>149</v>
      </c>
      <c r="C79" s="105">
        <v>22.6</v>
      </c>
      <c r="D79" s="233">
        <v>22.5</v>
      </c>
      <c r="E79" s="73" t="s">
        <v>150</v>
      </c>
      <c r="F79" s="105">
        <v>20</v>
      </c>
      <c r="G79" s="233">
        <v>15</v>
      </c>
      <c r="H79" s="79"/>
      <c r="I79" s="63" t="s">
        <v>151</v>
      </c>
      <c r="J79" s="30">
        <v>0</v>
      </c>
      <c r="K79" s="63" t="s">
        <v>152</v>
      </c>
      <c r="L79" s="30">
        <v>0</v>
      </c>
      <c r="M79" s="63" t="s">
        <v>153</v>
      </c>
      <c r="N79" s="30">
        <v>0</v>
      </c>
      <c r="O79" s="46"/>
      <c r="P79" s="46"/>
    </row>
    <row r="80" spans="2:17" ht="20.100000000000001" customHeight="1" x14ac:dyDescent="0.25">
      <c r="B80" s="67" t="s">
        <v>154</v>
      </c>
      <c r="C80" s="106">
        <v>8.2000000000000001E-5</v>
      </c>
      <c r="D80" s="237">
        <v>7.7999999999999999E-5</v>
      </c>
      <c r="E80" s="74" t="s">
        <v>155</v>
      </c>
      <c r="F80" s="107">
        <v>29</v>
      </c>
      <c r="G80" s="234">
        <v>36</v>
      </c>
      <c r="H80" s="79"/>
      <c r="I80" s="63" t="s">
        <v>156</v>
      </c>
      <c r="J80" s="30">
        <v>0</v>
      </c>
      <c r="K80" s="62" t="s">
        <v>157</v>
      </c>
      <c r="L80" s="30">
        <v>4</v>
      </c>
      <c r="M80" s="63" t="s">
        <v>158</v>
      </c>
      <c r="N80" s="30">
        <v>0</v>
      </c>
      <c r="O80" s="15"/>
      <c r="P80" s="15"/>
    </row>
    <row r="81" spans="2:16" ht="20.100000000000001" customHeight="1" x14ac:dyDescent="0.25">
      <c r="D81" s="82"/>
      <c r="G81" s="81"/>
      <c r="H81" s="72"/>
    </row>
    <row r="82" spans="2:16" ht="20.100000000000001" customHeight="1" x14ac:dyDescent="0.25">
      <c r="G82" s="72"/>
      <c r="H82" s="72"/>
    </row>
    <row r="83" spans="2:16" ht="20.100000000000001" customHeight="1" x14ac:dyDescent="0.25"/>
    <row r="84" spans="2:16" ht="15" customHeight="1" x14ac:dyDescent="0.25">
      <c r="B84" s="192" t="s">
        <v>159</v>
      </c>
      <c r="C84" s="192"/>
    </row>
    <row r="85" spans="2:16" ht="15" customHeight="1" x14ac:dyDescent="0.25">
      <c r="B85" s="193" t="s">
        <v>181</v>
      </c>
      <c r="C85" s="194"/>
      <c r="D85" s="194"/>
      <c r="E85" s="194"/>
      <c r="F85" s="194"/>
      <c r="G85" s="194"/>
      <c r="H85" s="194"/>
      <c r="I85" s="194"/>
      <c r="J85" s="194"/>
      <c r="K85" s="194"/>
      <c r="L85" s="194"/>
      <c r="M85" s="194"/>
      <c r="N85" s="194"/>
      <c r="O85" s="194"/>
      <c r="P85" s="195"/>
    </row>
    <row r="86" spans="2:16" ht="15" customHeight="1" x14ac:dyDescent="0.25">
      <c r="B86" s="205"/>
      <c r="C86" s="206"/>
      <c r="D86" s="206"/>
      <c r="E86" s="206"/>
      <c r="F86" s="206"/>
      <c r="G86" s="206"/>
      <c r="H86" s="206"/>
      <c r="I86" s="206"/>
      <c r="J86" s="206"/>
      <c r="K86" s="206"/>
      <c r="L86" s="206"/>
      <c r="M86" s="206"/>
      <c r="N86" s="206"/>
      <c r="O86" s="206"/>
      <c r="P86" s="207"/>
    </row>
    <row r="87" spans="2:16" ht="15" customHeight="1" x14ac:dyDescent="0.25">
      <c r="B87" s="214"/>
      <c r="C87" s="215"/>
      <c r="D87" s="215"/>
      <c r="E87" s="215"/>
      <c r="F87" s="215"/>
      <c r="G87" s="215"/>
      <c r="H87" s="215"/>
      <c r="I87" s="215"/>
      <c r="J87" s="215"/>
      <c r="K87" s="215"/>
      <c r="L87" s="215"/>
      <c r="M87" s="215"/>
      <c r="N87" s="215"/>
      <c r="O87" s="215"/>
      <c r="P87" s="216"/>
    </row>
    <row r="88" spans="2:16" ht="15" customHeight="1" x14ac:dyDescent="0.25">
      <c r="B88" s="214"/>
      <c r="C88" s="215"/>
      <c r="D88" s="215"/>
      <c r="E88" s="215"/>
      <c r="F88" s="215"/>
      <c r="G88" s="215"/>
      <c r="H88" s="215"/>
      <c r="I88" s="215"/>
      <c r="J88" s="215"/>
      <c r="K88" s="215"/>
      <c r="L88" s="215"/>
      <c r="M88" s="215"/>
      <c r="N88" s="215"/>
      <c r="O88" s="215"/>
      <c r="P88" s="216"/>
    </row>
    <row r="89" spans="2:16" ht="15" customHeight="1" x14ac:dyDescent="0.25">
      <c r="B89" s="217"/>
      <c r="C89" s="218"/>
      <c r="D89" s="218"/>
      <c r="E89" s="218"/>
      <c r="F89" s="218"/>
      <c r="G89" s="218"/>
      <c r="H89" s="218"/>
      <c r="I89" s="218"/>
      <c r="J89" s="218"/>
      <c r="K89" s="218"/>
      <c r="L89" s="218"/>
      <c r="M89" s="218"/>
      <c r="N89" s="218"/>
      <c r="O89" s="218"/>
      <c r="P89" s="219"/>
    </row>
    <row r="90" spans="2:16" ht="15" customHeight="1" x14ac:dyDescent="0.25">
      <c r="B90" s="214"/>
      <c r="C90" s="215"/>
      <c r="D90" s="215"/>
      <c r="E90" s="215"/>
      <c r="F90" s="215"/>
      <c r="G90" s="215"/>
      <c r="H90" s="215"/>
      <c r="I90" s="215"/>
      <c r="J90" s="215"/>
      <c r="K90" s="215"/>
      <c r="L90" s="215"/>
      <c r="M90" s="215"/>
      <c r="N90" s="215"/>
      <c r="O90" s="215"/>
      <c r="P90" s="216"/>
    </row>
    <row r="91" spans="2:16" ht="15" customHeight="1" x14ac:dyDescent="0.25">
      <c r="B91" s="214"/>
      <c r="C91" s="215"/>
      <c r="D91" s="215"/>
      <c r="E91" s="215"/>
      <c r="F91" s="215"/>
      <c r="G91" s="215"/>
      <c r="H91" s="215"/>
      <c r="I91" s="215"/>
      <c r="J91" s="215"/>
      <c r="K91" s="215"/>
      <c r="L91" s="215"/>
      <c r="M91" s="215"/>
      <c r="N91" s="215"/>
      <c r="O91" s="215"/>
      <c r="P91" s="216"/>
    </row>
    <row r="92" spans="2:16" ht="15" customHeight="1" x14ac:dyDescent="0.25">
      <c r="B92" s="208"/>
      <c r="C92" s="209"/>
      <c r="D92" s="209"/>
      <c r="E92" s="209"/>
      <c r="F92" s="209"/>
      <c r="G92" s="209"/>
      <c r="H92" s="209"/>
      <c r="I92" s="209"/>
      <c r="J92" s="209"/>
      <c r="K92" s="209"/>
      <c r="L92" s="209"/>
      <c r="M92" s="209"/>
      <c r="N92" s="209"/>
      <c r="O92" s="209"/>
      <c r="P92" s="210"/>
    </row>
    <row r="93" spans="2:16" ht="15" customHeight="1" x14ac:dyDescent="0.25">
      <c r="B93" s="208"/>
      <c r="C93" s="209"/>
      <c r="D93" s="209"/>
      <c r="E93" s="209"/>
      <c r="F93" s="209"/>
      <c r="G93" s="209"/>
      <c r="H93" s="209"/>
      <c r="I93" s="209"/>
      <c r="J93" s="209"/>
      <c r="K93" s="209"/>
      <c r="L93" s="209"/>
      <c r="M93" s="209"/>
      <c r="N93" s="209"/>
      <c r="O93" s="209"/>
      <c r="P93" s="210"/>
    </row>
    <row r="94" spans="2:16" ht="15" customHeight="1" x14ac:dyDescent="0.25">
      <c r="B94" s="208"/>
      <c r="C94" s="209"/>
      <c r="D94" s="209"/>
      <c r="E94" s="209"/>
      <c r="F94" s="209"/>
      <c r="G94" s="209"/>
      <c r="H94" s="209"/>
      <c r="I94" s="209"/>
      <c r="J94" s="209"/>
      <c r="K94" s="209"/>
      <c r="L94" s="209"/>
      <c r="M94" s="209"/>
      <c r="N94" s="209"/>
      <c r="O94" s="209"/>
      <c r="P94" s="210"/>
    </row>
    <row r="95" spans="2:16" ht="15" customHeight="1" x14ac:dyDescent="0.25">
      <c r="B95" s="208"/>
      <c r="C95" s="209"/>
      <c r="D95" s="209"/>
      <c r="E95" s="209"/>
      <c r="F95" s="209"/>
      <c r="G95" s="209"/>
      <c r="H95" s="209"/>
      <c r="I95" s="209"/>
      <c r="J95" s="209"/>
      <c r="K95" s="209"/>
      <c r="L95" s="209"/>
      <c r="M95" s="209"/>
      <c r="N95" s="209"/>
      <c r="O95" s="209"/>
      <c r="P95" s="210"/>
    </row>
    <row r="96" spans="2:16" ht="15" customHeight="1" x14ac:dyDescent="0.25">
      <c r="B96" s="208"/>
      <c r="C96" s="209"/>
      <c r="D96" s="209"/>
      <c r="E96" s="209"/>
      <c r="F96" s="209"/>
      <c r="G96" s="209"/>
      <c r="H96" s="209"/>
      <c r="I96" s="209"/>
      <c r="J96" s="209"/>
      <c r="K96" s="209"/>
      <c r="L96" s="209"/>
      <c r="M96" s="209"/>
      <c r="N96" s="209"/>
      <c r="O96" s="209"/>
      <c r="P96" s="210"/>
    </row>
    <row r="97" spans="2:16" ht="15" customHeight="1" x14ac:dyDescent="0.25">
      <c r="B97" s="208"/>
      <c r="C97" s="209"/>
      <c r="D97" s="209"/>
      <c r="E97" s="209"/>
      <c r="F97" s="209"/>
      <c r="G97" s="209"/>
      <c r="H97" s="209"/>
      <c r="I97" s="209"/>
      <c r="J97" s="209"/>
      <c r="K97" s="209"/>
      <c r="L97" s="209"/>
      <c r="M97" s="209"/>
      <c r="N97" s="209"/>
      <c r="O97" s="209"/>
      <c r="P97" s="210"/>
    </row>
    <row r="98" spans="2:16" ht="15" customHeight="1" x14ac:dyDescent="0.25">
      <c r="B98" s="208"/>
      <c r="C98" s="209"/>
      <c r="D98" s="209"/>
      <c r="E98" s="209"/>
      <c r="F98" s="209"/>
      <c r="G98" s="209"/>
      <c r="H98" s="209"/>
      <c r="I98" s="209"/>
      <c r="J98" s="209"/>
      <c r="K98" s="209"/>
      <c r="L98" s="209"/>
      <c r="M98" s="209"/>
      <c r="N98" s="209"/>
      <c r="O98" s="209"/>
      <c r="P98" s="210"/>
    </row>
    <row r="99" spans="2:16" ht="15" customHeight="1" x14ac:dyDescent="0.25">
      <c r="B99" s="211"/>
      <c r="C99" s="212"/>
      <c r="D99" s="212"/>
      <c r="E99" s="212"/>
      <c r="F99" s="212"/>
      <c r="G99" s="212"/>
      <c r="H99" s="212"/>
      <c r="I99" s="212"/>
      <c r="J99" s="212"/>
      <c r="K99" s="212"/>
      <c r="L99" s="212"/>
      <c r="M99" s="212"/>
      <c r="N99" s="212"/>
      <c r="O99" s="212"/>
      <c r="P99" s="213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algorithmName="SHA-512" hashValue="S9f8F8Me8g56p9l717tyAfmKwzxgWkxbKr3Vyg+vpLgPUqCAeI2p42mMEbEwmpQvdpDG6Lc5TGJlSPokVHKOQw==" saltValue="cHfrqRu2rOn7Y7cUIwU4Hw==" spinCount="100000" sheet="1" formatCells="0"/>
  <mergeCells count="131"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KASI-SAAO</cp:lastModifiedBy>
  <cp:lastPrinted>2025-05-14T16:03:38Z</cp:lastPrinted>
  <dcterms:created xsi:type="dcterms:W3CDTF">2024-02-29T07:36:25Z</dcterms:created>
  <dcterms:modified xsi:type="dcterms:W3CDTF">2026-09-11T03:51:58Z</dcterms:modified>
</cp:coreProperties>
</file>