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<sst xmlns="http://schemas.openxmlformats.org/spreadsheetml/2006/main" count="211" uniqueCount="192">
  <si>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</si>
  <si>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</si>
  <si>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</si>
  <si>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</si>
  <si>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</si>
  <si>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</si>
  <si>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</si>
  <si>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</si>
  <si>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</si>
  <si>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</si>
  <si>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</si>
  <si>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</si>
  <si>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</si>
  <si>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</si>
  <si>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</si>
  <si>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</si>
  <si>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</si>
  <si>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</si>
  <si>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</si>
  <si>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</si>
  <si>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</si>
  <si>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</si>
  <si>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</si>
  <si>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</si>
  <si>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</si>
  <si>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</si>
  <si>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</si>
  <si>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</si>
  <si>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</si>
  <si>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</si>
  <si>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</si>
  <si>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</si>
  <si>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</si>
  <si>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</si>
  <si>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</si>
  <si>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</si>
  <si>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</si>
  <si>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</si>
  <si>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</si>
  <si>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</si>
  <si>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</si>
  <si>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</si>
  <si>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</si>
  <si>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</si>
  <si>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</si>
  <si>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</si>
  <si>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</si>
  <si>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</si>
  <si>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</si>
  <si>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</si>
  <si>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</si>
  <si>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</si>
  <si>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</si>
  <si>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</si>
  <si>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</si>
  <si>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</si>
  <si>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</si>
  <si>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</si>
  <si>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</si>
  <si>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</si>
  <si>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</si>
  <si>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</si>
  <si>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</si>
  <si>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</si>
  <si>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</si>
  <si>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</si>
  <si>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</si>
  <si>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</si>
  <si>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</si>
  <si>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</si>
  <si>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</si>
  <si>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</si>
  <si>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</si>
  <si>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</si>
  <si>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</si>
  <si>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</si>
  <si>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</si>
  <si>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</si>
  <si>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</si>
  <si>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</si>
  <si>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</si>
  <si>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</si>
  <si>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</si>
  <si>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</si>
  <si>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</si>
  <si>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</si>
  <si>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</si>
  <si>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</si>
  <si>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</si>
  <si>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</si>
  <si>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</si>
  <si>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</si>
  <si>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</si>
  <si>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</si>
  <si>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</si>
  <si>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</si>
  <si>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</si>
  <si>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</si>
  <si>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</si>
  <si>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</si>
  <si>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</si>
  <si>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</si>
  <si>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</si>
  <si>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</si>
  <si>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</si>
  <si>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</si>
  <si>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</si>
  <si>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</si>
  <si>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</si>
  <si>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</si>
  <si>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</si>
  <si>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</si>
  <si>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</si>
  <si>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</si>
  <si>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</si>
  <si>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</si>
  <si>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</si>
  <si>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</si>
  <si>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</si>
  <si>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</si>
  <si>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</si>
  <si>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</si>
  <si>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</si>
  <si>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</si>
  <si>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</si>
  <si>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</si>
  <si>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</si>
  <si>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</si>
  <si>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</si>
  <si>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</si>
  <si>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</si>
  <si>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</si>
  <si>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</si>
  <si>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</si>
  <si>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</si>
  <si>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</si>
  <si>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</si>
  <si>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</si>
  <si>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</si>
  <si>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</si>
  <si>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</si>
  <si>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</si>
  <si>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</si>
  <si>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</si>
  <si>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</si>
  <si>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</si>
  <si>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</si>
  <si>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</si>
  <si>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</si>
  <si>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</si>
  <si>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</si>
  <si>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</si>
  <si>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</si>
  <si>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</si>
  <si>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</si>
  <si>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</si>
  <si>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</si>
  <si>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</si>
  <si>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</si>
  <si>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</si>
  <si>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</si>
  <si>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</si>
  <si>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</si>
  <si>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</si>
  <si>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</si>
  <si>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</si>
  <si>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</si>
  <si>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</si>
  <si>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</si>
  <si>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</si>
  <si>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</si>
  <si>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</si>
  <si>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</si>
  <si>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</si>
  <si>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</si>
  <si>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</si>
  <si>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</si>
  <si>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</si>
  <si>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</si>
  <si>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</si>
  <si>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</si>
  <si>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</si>
  <si>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</si>
  <si>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N</t>
    <phoneticPr fontId="3" type="noConversion"/>
  </si>
  <si>
    <t>BLG</t>
    <phoneticPr fontId="3" type="noConversion"/>
  </si>
  <si>
    <t>KSP</t>
    <phoneticPr fontId="3" type="noConversion"/>
  </si>
  <si>
    <t>20s/24k  35s/28k  50s/26k</t>
    <phoneticPr fontId="3" type="noConversion"/>
  </si>
  <si>
    <t>20s/18k  35s/24k  50s/24k</t>
    <phoneticPr fontId="3" type="noConversion"/>
  </si>
  <si>
    <t>M_054244:k</t>
    <phoneticPr fontId="3" type="noConversion"/>
  </si>
  <si>
    <t>1) 3:02 고습으로 관측대기</t>
    <phoneticPr fontId="3" type="noConversion"/>
  </si>
  <si>
    <t>ALL</t>
    <phoneticPr fontId="3" type="noConversion"/>
  </si>
  <si>
    <t>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</si>
</sst>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1" applyNumberFormat="1" applyFont="1" applyFill="1" applyBorder="1" applyAlignment="1" applyProtection="1">
      <alignment horizontal="center" vertical="center"/>
      <protection locked="0"/>
    </xf>
    <xf numFmtId="184" fontId="40" fillId="2" borderId="1" xfId="1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8" fontId="40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3" zoomScale="130" zoomScaleNormal="130" workbookViewId="0">
      <selection activeCell="C11" sqref="C1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46239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86.144578313253021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6">
        <v>0.70833333333333337</v>
      </c>
      <c r="D9" s="129">
        <v>2.2999999999999998</v>
      </c>
      <c r="E9" s="129">
        <v>7.7</v>
      </c>
      <c r="F9" s="129">
        <v>57</v>
      </c>
      <c r="G9" s="127" t="s">
        <v>183</v>
      </c>
      <c r="H9" s="129">
        <v>2.2000000000000002</v>
      </c>
      <c r="I9" s="130">
        <v>51</v>
      </c>
      <c r="J9" s="131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26">
        <v>0.9375</v>
      </c>
      <c r="D10" s="129">
        <v>1.5</v>
      </c>
      <c r="E10" s="129">
        <v>4.9000000000000004</v>
      </c>
      <c r="F10" s="129">
        <v>43</v>
      </c>
      <c r="G10" s="127" t="s">
        <v>183</v>
      </c>
      <c r="H10" s="129">
        <v>3.8</v>
      </c>
      <c r="I10" s="132"/>
      <c r="J10" s="131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8">
        <v>0.1875</v>
      </c>
      <c r="D11" s="225"/>
      <c r="E11" s="134">
        <v>0.8</v>
      </c>
      <c r="F11" s="134">
        <v>90</v>
      </c>
      <c r="G11" s="127" t="s">
        <v>191</v>
      </c>
      <c r="H11" s="129">
        <v>1.6</v>
      </c>
      <c r="I11" s="135"/>
      <c r="J11" s="131">
        <f>IF(L11, 1, 0) + IF(M11, 2, 0) + IF(N11, 4, 0) + IF(O11, 8, 0) + IF(P11, 16, 0)</f>
        <v>4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23.479166666666668</v>
      </c>
      <c r="D12" s="11">
        <f>AVERAGE(D9:D11)</f>
        <v>1.9</v>
      </c>
      <c r="E12" s="11">
        <f>AVERAGE(E9:E11)</f>
        <v>4.4666666666666677</v>
      </c>
      <c r="F12" s="12">
        <f>AVERAGE(F9:F11)</f>
        <v>63.333333333333336</v>
      </c>
      <c r="G12" s="13"/>
      <c r="H12" s="14">
        <f>AVERAGE(H9:H11)</f>
        <v>2.5333333333333332</v>
      </c>
      <c r="I12" s="15"/>
      <c r="J12" s="16">
        <f>AVERAGE(J9:J11)</f>
        <v>1.3333333333333333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5" t="s">
        <v>175</v>
      </c>
      <c r="D16" s="128" t="s">
        <v>179</v>
      </c>
      <c r="E16" s="127" t="s">
        <v>184</v>
      </c>
      <c r="F16" s="127" t="s">
        <v>185</v>
      </c>
      <c r="G16" s="127" t="s">
        <v>190</v>
      </c>
      <c r="H16" s="112"/>
      <c r="I16" s="112"/>
      <c r="J16" s="112"/>
      <c r="K16" s="112"/>
      <c r="L16" s="112"/>
      <c r="M16" s="112"/>
      <c r="N16" s="112"/>
      <c r="O16" s="112"/>
      <c r="P16" s="127" t="s">
        <v>175</v>
      </c>
    </row>
    <row r="17" spans="1:16" s="75" customFormat="1" ht="14.1" customHeight="1" x14ac:dyDescent="0.25">
      <c r="A17" s="31"/>
      <c r="B17" s="21" t="s">
        <v>41</v>
      </c>
      <c r="C17" s="126">
        <v>0.66111111111111109</v>
      </c>
      <c r="D17" s="126">
        <v>0.66249999999999998</v>
      </c>
      <c r="E17" s="126">
        <v>0.69652777777777775</v>
      </c>
      <c r="F17" s="126">
        <v>2.1527777777777781E-2</v>
      </c>
      <c r="G17" s="126">
        <v>0.18333333333333335</v>
      </c>
      <c r="H17" s="111"/>
      <c r="I17" s="111"/>
      <c r="J17" s="111"/>
      <c r="K17" s="111"/>
      <c r="L17" s="111"/>
      <c r="M17" s="111"/>
      <c r="N17" s="111"/>
      <c r="O17" s="111"/>
      <c r="P17" s="126">
        <v>0.18819444444444444</v>
      </c>
    </row>
    <row r="18" spans="1:16" s="75" customFormat="1" ht="14.1" customHeight="1" x14ac:dyDescent="0.25">
      <c r="A18" s="31"/>
      <c r="B18" s="21" t="s">
        <v>42</v>
      </c>
      <c r="C18" s="127">
        <v>54079</v>
      </c>
      <c r="D18" s="127">
        <f>C18+1</f>
        <v>54080</v>
      </c>
      <c r="E18" s="127">
        <f t="shared" ref="E18" si="0">D19+1</f>
        <v>54091</v>
      </c>
      <c r="F18" s="127">
        <f t="shared" ref="F18" si="1">E19+1</f>
        <v>54304</v>
      </c>
      <c r="G18" s="127">
        <f t="shared" ref="G18" si="2">F19+1</f>
        <v>54371</v>
      </c>
      <c r="H18" s="112"/>
      <c r="I18" s="112"/>
      <c r="J18" s="112"/>
      <c r="K18" s="112"/>
      <c r="L18" s="112"/>
      <c r="M18" s="112"/>
      <c r="N18" s="112"/>
      <c r="O18" s="112"/>
      <c r="P18" s="127">
        <f>MAX(C18:O19)+1</f>
        <v>54376</v>
      </c>
    </row>
    <row r="19" spans="1:16" s="75" customFormat="1" ht="14.1" customHeight="1" thickBot="1" x14ac:dyDescent="0.3">
      <c r="A19" s="31"/>
      <c r="B19" s="9" t="s">
        <v>43</v>
      </c>
      <c r="C19" s="79"/>
      <c r="D19" s="127">
        <v>54090</v>
      </c>
      <c r="E19" s="133">
        <v>54303</v>
      </c>
      <c r="F19" s="133">
        <v>54370</v>
      </c>
      <c r="G19" s="133">
        <v>54375</v>
      </c>
      <c r="H19" s="113"/>
      <c r="I19" s="113"/>
      <c r="J19" s="113"/>
      <c r="K19" s="113"/>
      <c r="L19" s="113"/>
      <c r="M19" s="113"/>
      <c r="N19" s="113"/>
      <c r="O19" s="113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3">IF(ISNUMBER(D18),D19-D18+1,"")</f>
        <v>11</v>
      </c>
      <c r="E20" s="94">
        <f t="shared" si="3"/>
        <v>213</v>
      </c>
      <c r="F20" s="94">
        <f>IF(ISNUMBER(F18),F19-F18+1,"")</f>
        <v>67</v>
      </c>
      <c r="G20" s="94">
        <f>IF(ISNUMBER(G18),G19-G18+1,"")</f>
        <v>5</v>
      </c>
      <c r="H20" s="94" t="str">
        <f t="shared" si="3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3"/>
        <v/>
      </c>
      <c r="L20" s="84" t="str">
        <f t="shared" si="3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26">
        <v>0.68819444444444444</v>
      </c>
      <c r="D23" s="126">
        <v>0.69166666666666676</v>
      </c>
      <c r="E23" s="127" t="s">
        <v>176</v>
      </c>
      <c r="F23" s="191" t="s">
        <v>186</v>
      </c>
      <c r="G23" s="191"/>
      <c r="H23" s="191"/>
      <c r="I23" s="191"/>
      <c r="J23" s="114"/>
      <c r="K23" s="114"/>
      <c r="L23" s="127" t="s">
        <v>173</v>
      </c>
      <c r="M23" s="191" t="s">
        <v>181</v>
      </c>
      <c r="N23" s="191"/>
      <c r="O23" s="191"/>
      <c r="P23" s="191"/>
    </row>
    <row r="24" spans="1:16" ht="13.5" customHeight="1" x14ac:dyDescent="0.25">
      <c r="B24" s="192"/>
      <c r="C24" s="126"/>
      <c r="D24" s="126"/>
      <c r="E24" s="127" t="s">
        <v>172</v>
      </c>
      <c r="F24" s="191" t="s">
        <v>181</v>
      </c>
      <c r="G24" s="191"/>
      <c r="H24" s="191"/>
      <c r="I24" s="191"/>
      <c r="J24" s="115"/>
      <c r="K24" s="115"/>
      <c r="L24" s="127" t="s">
        <v>177</v>
      </c>
      <c r="M24" s="191" t="s">
        <v>181</v>
      </c>
      <c r="N24" s="191"/>
      <c r="O24" s="191"/>
      <c r="P24" s="191"/>
    </row>
    <row r="25" spans="1:16" ht="13.5" customHeight="1" x14ac:dyDescent="0.25">
      <c r="B25" s="192"/>
      <c r="C25" s="126">
        <v>0.69166666666666676</v>
      </c>
      <c r="D25" s="126">
        <v>0.6958333333333333</v>
      </c>
      <c r="E25" s="127" t="s">
        <v>174</v>
      </c>
      <c r="F25" s="191" t="s">
        <v>187</v>
      </c>
      <c r="G25" s="191"/>
      <c r="H25" s="191"/>
      <c r="I25" s="191"/>
      <c r="J25" s="114"/>
      <c r="K25" s="114"/>
      <c r="L25" s="127" t="s">
        <v>172</v>
      </c>
      <c r="M25" s="191" t="s">
        <v>181</v>
      </c>
      <c r="N25" s="191"/>
      <c r="O25" s="191"/>
      <c r="P25" s="191"/>
    </row>
    <row r="26" spans="1:16" ht="13.5" customHeight="1" x14ac:dyDescent="0.25">
      <c r="B26" s="192"/>
      <c r="C26" s="126"/>
      <c r="D26" s="126"/>
      <c r="E26" s="127" t="s">
        <v>173</v>
      </c>
      <c r="F26" s="191" t="s">
        <v>181</v>
      </c>
      <c r="G26" s="191"/>
      <c r="H26" s="191"/>
      <c r="I26" s="191"/>
      <c r="J26" s="115"/>
      <c r="K26" s="115"/>
      <c r="L26" s="127" t="s">
        <v>178</v>
      </c>
      <c r="M26" s="191" t="s">
        <v>181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6">
        <v>0.29305555555555557</v>
      </c>
      <c r="D30" s="117">
        <v>0.12638888888888888</v>
      </c>
      <c r="E30" s="117"/>
      <c r="F30" s="117"/>
      <c r="G30" s="117"/>
      <c r="H30" s="117"/>
      <c r="I30" s="117"/>
      <c r="J30" s="117">
        <v>2.0833333333333332E-2</v>
      </c>
      <c r="K30" s="118"/>
      <c r="L30" s="117"/>
      <c r="M30" s="117"/>
      <c r="N30" s="117"/>
      <c r="O30" s="117"/>
      <c r="P30" s="95">
        <f>SUM(C30:J30,L30:N30)</f>
        <v>0.44027777777777777</v>
      </c>
    </row>
    <row r="31" spans="1:16" ht="14.1" customHeight="1" x14ac:dyDescent="0.25">
      <c r="B31" s="22" t="s">
        <v>167</v>
      </c>
      <c r="C31" s="136">
        <v>0.29305555555555557</v>
      </c>
      <c r="D31" s="137">
        <v>0.12638888888888888</v>
      </c>
      <c r="E31" s="137"/>
      <c r="F31" s="137"/>
      <c r="G31" s="137"/>
      <c r="H31" s="137"/>
      <c r="I31" s="137"/>
      <c r="J31" s="137">
        <v>2.0833333333333332E-2</v>
      </c>
      <c r="K31" s="137">
        <v>2.0833333333333332E-2</v>
      </c>
      <c r="L31" s="102"/>
      <c r="M31" s="102"/>
      <c r="N31" s="102"/>
      <c r="O31" s="105"/>
      <c r="P31" s="95">
        <f>SUM(C31:N31)</f>
        <v>0.46111111111111108</v>
      </c>
    </row>
    <row r="32" spans="1:16" ht="14.1" customHeight="1" x14ac:dyDescent="0.25">
      <c r="B32" s="22" t="s">
        <v>63</v>
      </c>
      <c r="C32" s="136"/>
      <c r="D32" s="137">
        <v>2.2222222222222223E-2</v>
      </c>
      <c r="E32" s="137"/>
      <c r="F32" s="137"/>
      <c r="G32" s="137"/>
      <c r="H32" s="137"/>
      <c r="I32" s="137"/>
      <c r="J32" s="137">
        <v>2.0833333333333332E-2</v>
      </c>
      <c r="K32" s="137">
        <v>2.0833333333333332E-2</v>
      </c>
      <c r="L32" s="106"/>
      <c r="M32" s="106"/>
      <c r="N32" s="106"/>
      <c r="O32" s="107"/>
      <c r="P32" s="95">
        <f>SUM(C32:N32)</f>
        <v>6.3888888888888884E-2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0.29305555555555557</v>
      </c>
      <c r="D34" s="100">
        <f t="shared" ref="D34:P34" si="4">D31-D32-D33</f>
        <v>0.10416666666666666</v>
      </c>
      <c r="E34" s="90">
        <f t="shared" si="4"/>
        <v>0</v>
      </c>
      <c r="F34" s="90">
        <f t="shared" si="4"/>
        <v>0</v>
      </c>
      <c r="G34" s="90">
        <f t="shared" si="4"/>
        <v>0</v>
      </c>
      <c r="H34" s="90">
        <f t="shared" si="4"/>
        <v>0</v>
      </c>
      <c r="I34" s="90">
        <f t="shared" si="4"/>
        <v>0</v>
      </c>
      <c r="J34" s="90">
        <f t="shared" si="4"/>
        <v>0</v>
      </c>
      <c r="K34" s="90">
        <f t="shared" si="4"/>
        <v>0</v>
      </c>
      <c r="L34" s="90">
        <f t="shared" si="4"/>
        <v>0</v>
      </c>
      <c r="M34" s="90">
        <f t="shared" si="4"/>
        <v>0</v>
      </c>
      <c r="N34" s="90">
        <f t="shared" si="4"/>
        <v>0</v>
      </c>
      <c r="O34" s="91"/>
      <c r="P34" s="92">
        <f t="shared" si="4"/>
        <v>0.3972222222222222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2" t="s">
        <v>65</v>
      </c>
      <c r="C36" s="177" t="s">
        <v>188</v>
      </c>
      <c r="D36" s="178"/>
      <c r="E36" s="179"/>
      <c r="F36" s="180"/>
      <c r="G36" s="179"/>
      <c r="H36" s="180"/>
      <c r="I36" s="179"/>
      <c r="J36" s="180"/>
      <c r="K36" s="181"/>
      <c r="L36" s="180"/>
      <c r="M36" s="182"/>
      <c r="N36" s="180"/>
      <c r="O36" s="170"/>
      <c r="P36" s="170"/>
    </row>
    <row r="37" spans="2:16" ht="18" customHeight="1" x14ac:dyDescent="0.25">
      <c r="B37" s="173"/>
      <c r="C37" s="194"/>
      <c r="D37" s="194"/>
      <c r="E37" s="171"/>
      <c r="F37" s="170"/>
      <c r="G37" s="175"/>
      <c r="H37" s="170"/>
      <c r="I37" s="171"/>
      <c r="J37" s="170"/>
      <c r="K37" s="171"/>
      <c r="L37" s="170"/>
      <c r="M37" s="176"/>
      <c r="N37" s="170"/>
      <c r="O37" s="170"/>
      <c r="P37" s="170"/>
    </row>
    <row r="38" spans="2:16" ht="18" customHeight="1" x14ac:dyDescent="0.25">
      <c r="B38" s="173"/>
      <c r="C38" s="175"/>
      <c r="D38" s="170"/>
      <c r="E38" s="171"/>
      <c r="F38" s="170"/>
      <c r="G38" s="171"/>
      <c r="H38" s="170"/>
      <c r="I38" s="171"/>
      <c r="J38" s="170"/>
      <c r="K38" s="171"/>
      <c r="L38" s="170"/>
      <c r="M38" s="171"/>
      <c r="N38" s="170"/>
      <c r="O38" s="170"/>
      <c r="P38" s="170"/>
    </row>
    <row r="39" spans="2:16" ht="18" customHeight="1" x14ac:dyDescent="0.25">
      <c r="B39" s="173"/>
      <c r="C39" s="170"/>
      <c r="D39" s="170"/>
      <c r="E39" s="171"/>
      <c r="F39" s="170"/>
      <c r="G39" s="175"/>
      <c r="H39" s="170"/>
      <c r="I39" s="171"/>
      <c r="J39" s="170"/>
      <c r="K39" s="171"/>
      <c r="L39" s="170"/>
      <c r="M39" s="175"/>
      <c r="N39" s="170"/>
      <c r="O39" s="170"/>
      <c r="P39" s="170"/>
    </row>
    <row r="40" spans="2:16" ht="18" customHeight="1" x14ac:dyDescent="0.25">
      <c r="B40" s="173"/>
      <c r="C40" s="170"/>
      <c r="D40" s="170"/>
      <c r="E40" s="170"/>
      <c r="F40" s="170"/>
      <c r="G40" s="170"/>
      <c r="H40" s="170"/>
      <c r="I40" s="170"/>
      <c r="J40" s="170"/>
      <c r="K40" s="171"/>
      <c r="L40" s="170"/>
      <c r="M40" s="170"/>
      <c r="N40" s="170"/>
      <c r="O40" s="170"/>
      <c r="P40" s="170"/>
    </row>
    <row r="41" spans="2:16" ht="18" customHeight="1" x14ac:dyDescent="0.25">
      <c r="B41" s="174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7" t="s">
        <v>66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9"/>
    </row>
    <row r="44" spans="2:16" ht="14.1" customHeight="1" x14ac:dyDescent="0.25">
      <c r="B44" s="188" t="s">
        <v>189</v>
      </c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6"/>
    </row>
    <row r="45" spans="2:16" ht="14.1" customHeight="1" x14ac:dyDescent="0.25"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</row>
    <row r="46" spans="2:16" ht="14.1" customHeight="1" x14ac:dyDescent="0.25">
      <c r="B46" s="151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3"/>
    </row>
    <row r="47" spans="2:16" ht="14.1" customHeight="1" x14ac:dyDescent="0.25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3"/>
    </row>
    <row r="48" spans="2:16" ht="14.1" customHeight="1" x14ac:dyDescent="0.25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3"/>
    </row>
    <row r="49" spans="2:16" ht="14.1" customHeight="1" x14ac:dyDescent="0.25"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3"/>
    </row>
    <row r="50" spans="2:16" ht="14.1" customHeight="1" x14ac:dyDescent="0.25">
      <c r="B50" s="151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3"/>
    </row>
    <row r="51" spans="2:16" ht="14.1" customHeight="1" x14ac:dyDescent="0.25">
      <c r="B51" s="151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3"/>
    </row>
    <row r="52" spans="2:16" ht="14.1" customHeight="1" thickBot="1" x14ac:dyDescent="0.3">
      <c r="B52" s="154"/>
      <c r="C52" s="155"/>
      <c r="D52" s="152"/>
      <c r="E52" s="152"/>
      <c r="F52" s="152"/>
      <c r="G52" s="155"/>
      <c r="H52" s="155"/>
      <c r="I52" s="155"/>
      <c r="J52" s="155"/>
      <c r="K52" s="155"/>
      <c r="L52" s="155"/>
      <c r="M52" s="155"/>
      <c r="N52" s="155"/>
      <c r="O52" s="155"/>
      <c r="P52" s="156"/>
    </row>
    <row r="53" spans="2:16" ht="14.1" customHeight="1" thickTop="1" thickBot="1" x14ac:dyDescent="0.3">
      <c r="B53" s="157" t="s">
        <v>164</v>
      </c>
      <c r="C53" s="158"/>
      <c r="D53" s="88"/>
      <c r="E53" s="88"/>
      <c r="F53" s="88"/>
      <c r="G53" s="161"/>
      <c r="H53" s="162"/>
      <c r="I53" s="162"/>
      <c r="J53" s="162"/>
      <c r="K53" s="162"/>
      <c r="L53" s="162"/>
      <c r="M53" s="162"/>
      <c r="N53" s="162"/>
      <c r="O53" s="162"/>
      <c r="P53" s="163"/>
    </row>
    <row r="54" spans="2:16" ht="14.1" customHeight="1" thickTop="1" thickBot="1" x14ac:dyDescent="0.3">
      <c r="B54" s="159" t="s">
        <v>163</v>
      </c>
      <c r="C54" s="160"/>
      <c r="D54" s="160"/>
      <c r="E54" s="160"/>
      <c r="F54" s="119">
        <v>976</v>
      </c>
      <c r="G54" s="164"/>
      <c r="H54" s="165"/>
      <c r="I54" s="165"/>
      <c r="J54" s="165"/>
      <c r="K54" s="165"/>
      <c r="L54" s="165"/>
      <c r="M54" s="165"/>
      <c r="N54" s="165"/>
      <c r="O54" s="165"/>
      <c r="P54" s="166"/>
    </row>
    <row r="55" spans="2:16" ht="13.5" customHeight="1" thickTop="1" x14ac:dyDescent="0.25"/>
    <row r="56" spans="2:16" ht="17.25" customHeight="1" x14ac:dyDescent="0.25">
      <c r="B56" s="212" t="s">
        <v>67</v>
      </c>
      <c r="C56" s="21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3" t="s">
        <v>68</v>
      </c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5"/>
      <c r="N57" s="216" t="s">
        <v>69</v>
      </c>
      <c r="O57" s="214"/>
      <c r="P57" s="217"/>
    </row>
    <row r="58" spans="2:16" ht="17.100000000000001" customHeight="1" x14ac:dyDescent="0.25">
      <c r="B58" s="218" t="s">
        <v>70</v>
      </c>
      <c r="C58" s="219"/>
      <c r="D58" s="220"/>
      <c r="E58" s="218" t="s">
        <v>71</v>
      </c>
      <c r="F58" s="219"/>
      <c r="G58" s="220"/>
      <c r="H58" s="219" t="s">
        <v>72</v>
      </c>
      <c r="I58" s="219"/>
      <c r="J58" s="219"/>
      <c r="K58" s="221" t="s">
        <v>73</v>
      </c>
      <c r="L58" s="219"/>
      <c r="M58" s="222"/>
      <c r="N58" s="223"/>
      <c r="O58" s="219"/>
      <c r="P58" s="224"/>
    </row>
    <row r="59" spans="2:16" ht="20.100000000000001" customHeight="1" x14ac:dyDescent="0.25">
      <c r="B59" s="141" t="s">
        <v>74</v>
      </c>
      <c r="C59" s="140"/>
      <c r="D59" s="29" t="b">
        <v>1</v>
      </c>
      <c r="E59" s="141" t="s">
        <v>75</v>
      </c>
      <c r="F59" s="140"/>
      <c r="G59" s="29" t="b">
        <v>1</v>
      </c>
      <c r="H59" s="139" t="s">
        <v>76</v>
      </c>
      <c r="I59" s="140"/>
      <c r="J59" s="29" t="b">
        <v>1</v>
      </c>
      <c r="K59" s="139" t="s">
        <v>77</v>
      </c>
      <c r="L59" s="140"/>
      <c r="M59" s="29" t="b">
        <v>1</v>
      </c>
      <c r="N59" s="142" t="s">
        <v>78</v>
      </c>
      <c r="O59" s="140"/>
      <c r="P59" s="29" t="b">
        <v>1</v>
      </c>
    </row>
    <row r="60" spans="2:16" ht="20.100000000000001" customHeight="1" x14ac:dyDescent="0.25">
      <c r="B60" s="141" t="s">
        <v>79</v>
      </c>
      <c r="C60" s="140"/>
      <c r="D60" s="29" t="b">
        <v>1</v>
      </c>
      <c r="E60" s="141" t="s">
        <v>80</v>
      </c>
      <c r="F60" s="140"/>
      <c r="G60" s="29" t="b">
        <v>1</v>
      </c>
      <c r="H60" s="139" t="s">
        <v>81</v>
      </c>
      <c r="I60" s="140"/>
      <c r="J60" s="29" t="b">
        <v>1</v>
      </c>
      <c r="K60" s="139" t="s">
        <v>82</v>
      </c>
      <c r="L60" s="140"/>
      <c r="M60" s="29" t="b">
        <v>1</v>
      </c>
      <c r="N60" s="142" t="s">
        <v>83</v>
      </c>
      <c r="O60" s="140"/>
      <c r="P60" s="29" t="b">
        <v>1</v>
      </c>
    </row>
    <row r="61" spans="2:16" ht="20.100000000000001" customHeight="1" x14ac:dyDescent="0.25">
      <c r="B61" s="141" t="s">
        <v>84</v>
      </c>
      <c r="C61" s="140"/>
      <c r="D61" s="29" t="b">
        <v>1</v>
      </c>
      <c r="E61" s="141" t="s">
        <v>85</v>
      </c>
      <c r="F61" s="140"/>
      <c r="G61" s="29" t="b">
        <v>1</v>
      </c>
      <c r="H61" s="139" t="s">
        <v>86</v>
      </c>
      <c r="I61" s="140"/>
      <c r="J61" s="29" t="b">
        <v>1</v>
      </c>
      <c r="K61" s="139" t="s">
        <v>87</v>
      </c>
      <c r="L61" s="140"/>
      <c r="M61" s="29" t="b">
        <v>1</v>
      </c>
      <c r="N61" s="142" t="s">
        <v>88</v>
      </c>
      <c r="O61" s="140"/>
      <c r="P61" s="29" t="b">
        <v>1</v>
      </c>
    </row>
    <row r="62" spans="2:16" ht="20.100000000000001" customHeight="1" x14ac:dyDescent="0.25">
      <c r="B62" s="139" t="s">
        <v>86</v>
      </c>
      <c r="C62" s="140"/>
      <c r="D62" s="29" t="b">
        <v>1</v>
      </c>
      <c r="E62" s="141" t="s">
        <v>89</v>
      </c>
      <c r="F62" s="140"/>
      <c r="G62" s="29" t="b">
        <v>1</v>
      </c>
      <c r="H62" s="139" t="s">
        <v>90</v>
      </c>
      <c r="I62" s="140"/>
      <c r="J62" s="29" t="b">
        <v>0</v>
      </c>
      <c r="K62" s="139" t="s">
        <v>91</v>
      </c>
      <c r="L62" s="140"/>
      <c r="M62" s="29" t="b">
        <v>1</v>
      </c>
      <c r="N62" s="142" t="s">
        <v>81</v>
      </c>
      <c r="O62" s="140"/>
      <c r="P62" s="29" t="b">
        <v>1</v>
      </c>
    </row>
    <row r="63" spans="2:16" ht="20.100000000000001" customHeight="1" x14ac:dyDescent="0.25">
      <c r="B63" s="139" t="s">
        <v>92</v>
      </c>
      <c r="C63" s="140"/>
      <c r="D63" s="29" t="b">
        <v>1</v>
      </c>
      <c r="E63" s="141" t="s">
        <v>93</v>
      </c>
      <c r="F63" s="140"/>
      <c r="G63" s="29" t="b">
        <v>1</v>
      </c>
      <c r="H63" s="34"/>
      <c r="I63" s="35"/>
      <c r="J63" s="36"/>
      <c r="K63" s="139" t="s">
        <v>94</v>
      </c>
      <c r="L63" s="140"/>
      <c r="M63" s="29" t="b">
        <v>1</v>
      </c>
      <c r="N63" s="142" t="s">
        <v>162</v>
      </c>
      <c r="O63" s="140"/>
      <c r="P63" s="29" t="b">
        <v>1</v>
      </c>
    </row>
    <row r="64" spans="2:16" ht="20.100000000000001" customHeight="1" x14ac:dyDescent="0.25">
      <c r="B64" s="139" t="s">
        <v>95</v>
      </c>
      <c r="C64" s="140"/>
      <c r="D64" s="29" t="b">
        <v>0</v>
      </c>
      <c r="E64" s="141" t="s">
        <v>96</v>
      </c>
      <c r="F64" s="140"/>
      <c r="G64" s="29" t="b">
        <v>1</v>
      </c>
      <c r="H64" s="37"/>
      <c r="I64" s="38"/>
      <c r="J64" s="39"/>
      <c r="K64" s="149" t="s">
        <v>97</v>
      </c>
      <c r="L64" s="150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1" t="s">
        <v>160</v>
      </c>
      <c r="F65" s="140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3" t="s">
        <v>103</v>
      </c>
      <c r="C69" s="143"/>
      <c r="D69" s="47"/>
      <c r="E69" s="47"/>
      <c r="F69" s="145" t="s">
        <v>104</v>
      </c>
      <c r="G69" s="147" t="s">
        <v>105</v>
      </c>
      <c r="H69" s="47"/>
      <c r="I69" s="143" t="s">
        <v>106</v>
      </c>
      <c r="J69" s="143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4"/>
      <c r="C70" s="144"/>
      <c r="D70" s="51"/>
      <c r="E70" s="52"/>
      <c r="F70" s="146"/>
      <c r="G70" s="148"/>
      <c r="H70" s="53"/>
      <c r="I70" s="144"/>
      <c r="J70" s="144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0">
        <v>-155.4</v>
      </c>
      <c r="D72" s="120">
        <v>-157.1</v>
      </c>
      <c r="E72" s="73" t="s">
        <v>116</v>
      </c>
      <c r="F72" s="120">
        <v>19.8</v>
      </c>
      <c r="G72" s="120">
        <v>19.3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0">
        <v>-122.3</v>
      </c>
      <c r="D73" s="120">
        <v>-124.1</v>
      </c>
      <c r="E73" s="74" t="s">
        <v>120</v>
      </c>
      <c r="F73" s="122">
        <v>23.2</v>
      </c>
      <c r="G73" s="122">
        <v>28.6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0">
        <v>-204.8</v>
      </c>
      <c r="D74" s="120">
        <v>-205.6</v>
      </c>
      <c r="E74" s="74" t="s">
        <v>125</v>
      </c>
      <c r="F74" s="123">
        <v>10</v>
      </c>
      <c r="G74" s="123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0">
        <v>-112</v>
      </c>
      <c r="D75" s="120">
        <v>-113.5</v>
      </c>
      <c r="E75" s="74" t="s">
        <v>130</v>
      </c>
      <c r="F75" s="123">
        <v>20</v>
      </c>
      <c r="G75" s="123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0">
        <v>23.8</v>
      </c>
      <c r="D76" s="120">
        <v>22.4</v>
      </c>
      <c r="E76" s="74" t="s">
        <v>135</v>
      </c>
      <c r="F76" s="123">
        <v>190</v>
      </c>
      <c r="G76" s="123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0">
        <v>28.2</v>
      </c>
      <c r="D77" s="120">
        <v>26</v>
      </c>
      <c r="E77" s="74" t="s">
        <v>140</v>
      </c>
      <c r="F77" s="123">
        <v>10</v>
      </c>
      <c r="G77" s="123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0">
        <v>20.5</v>
      </c>
      <c r="D78" s="120">
        <v>19.5</v>
      </c>
      <c r="E78" s="74" t="s">
        <v>145</v>
      </c>
      <c r="F78" s="124"/>
      <c r="G78" s="124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0">
        <v>21.3</v>
      </c>
      <c r="D79" s="120">
        <v>20.3</v>
      </c>
      <c r="E79" s="73" t="s">
        <v>150</v>
      </c>
      <c r="F79" s="120">
        <v>13.8</v>
      </c>
      <c r="G79" s="120">
        <v>4.5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1">
        <v>5.8499999999999999E-5</v>
      </c>
      <c r="D80" s="121">
        <v>5.7399999999999999E-5</v>
      </c>
      <c r="E80" s="74" t="s">
        <v>155</v>
      </c>
      <c r="F80" s="122">
        <v>32.200000000000003</v>
      </c>
      <c r="G80" s="122">
        <v>76.8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180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7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9"/>
    </row>
    <row r="87" spans="2:16" ht="15" customHeight="1" x14ac:dyDescent="0.25">
      <c r="B87" s="206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8"/>
    </row>
    <row r="88" spans="2:16" ht="15" customHeight="1" x14ac:dyDescent="0.25">
      <c r="B88" s="206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8"/>
    </row>
    <row r="89" spans="2:16" ht="15" customHeight="1" x14ac:dyDescent="0.25"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1"/>
    </row>
    <row r="90" spans="2:16" ht="15" customHeight="1" x14ac:dyDescent="0.25">
      <c r="B90" s="206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8"/>
    </row>
    <row r="91" spans="2:16" ht="15" customHeight="1" x14ac:dyDescent="0.25">
      <c r="B91" s="206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8"/>
    </row>
    <row r="92" spans="2:16" ht="15" customHeight="1" x14ac:dyDescent="0.25">
      <c r="B92" s="200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2"/>
    </row>
    <row r="93" spans="2:16" ht="15" customHeight="1" x14ac:dyDescent="0.25">
      <c r="B93" s="200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2"/>
    </row>
    <row r="94" spans="2:16" ht="15" customHeight="1" x14ac:dyDescent="0.25">
      <c r="B94" s="200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2"/>
    </row>
    <row r="95" spans="2:16" ht="15" customHeight="1" x14ac:dyDescent="0.25">
      <c r="B95" s="200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2"/>
    </row>
    <row r="96" spans="2:16" ht="15" customHeight="1" x14ac:dyDescent="0.25">
      <c r="B96" s="200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2"/>
    </row>
    <row r="97" spans="2:16" ht="15" customHeight="1" x14ac:dyDescent="0.25">
      <c r="B97" s="200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2"/>
    </row>
    <row r="98" spans="2:16" ht="15" customHeight="1" x14ac:dyDescent="0.25">
      <c r="B98" s="200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2"/>
    </row>
    <row r="99" spans="2:16" ht="15" customHeight="1" x14ac:dyDescent="0.25">
      <c r="B99" s="203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2026-08-06T04:37:56Z</dcterms:modified>
</cp:coreProperties>
</file>