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TNet-SAAO\Desktop\▶▶▶▶Daily report◀◀◀◀\2026\7\"/>
    </mc:Choice>
  </mc:AlternateContent>
  <bookViews>
    <workbookView xWindow="0" yWindow="0" windowWidth="16230" windowHeight="11490"/>
  </bookViews>
  <sheets>
    <sheet name="Sheet1" sheetId="1" r:id="rId1"/>
  </sheets>
  <definedNames>
    <definedName name="_xlnm.Print_Area" localSheetId="0">Sheet1!$A$1:$Q$100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8" i="1" l="1"/>
  <c r="I18" i="1"/>
  <c r="G18" i="1" l="1"/>
  <c r="F18" i="1" l="1"/>
  <c r="E18" i="1" l="1"/>
  <c r="D18" i="1" l="1"/>
  <c r="P18" i="1" l="1"/>
  <c r="P33" i="1"/>
  <c r="P32" i="1"/>
  <c r="P31" i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D12" i="1"/>
  <c r="C12" i="1"/>
  <c r="J11" i="1"/>
  <c r="J10" i="1"/>
  <c r="J9" i="1"/>
  <c r="P34" i="1" l="1"/>
  <c r="J12" i="1"/>
  <c r="O3" i="1"/>
  <c r="L3" i="1"/>
</calcChain>
</file>

<file path=xl/comments1.xml><?xml version="1.0" encoding="utf-8"?>
<comments xmlns="http://schemas.openxmlformats.org/spreadsheetml/2006/main">
  <authors>
    <author>keaton03</author>
  </authors>
  <commentList>
    <comment ref="B36" authorId="0" shapeId="0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<sst xmlns="http://schemas.openxmlformats.org/spreadsheetml/2006/main" count="214" uniqueCount="195">
  <si>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</si>
  <si>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</si>
  <si>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</si>
  <si>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</si>
  <si>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</si>
  <si>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</si>
  <si>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</si>
  <si>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</si>
  <si>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</si>
  <si>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</si>
  <si>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</si>
  <si>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</si>
  <si>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</si>
  <si>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</si>
  <si>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</si>
  <si>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</si>
  <si>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</si>
  <si>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</si>
  <si>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</si>
  <si>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</si>
  <si>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</si>
  <si>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</si>
  <si>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</si>
  <si>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</si>
  <si>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</si>
  <si>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</si>
  <si>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</si>
  <si>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</si>
  <si>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</si>
  <si>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</si>
  <si>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</si>
  <si>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</si>
  <si>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</si>
  <si>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</si>
  <si>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</si>
  <si>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</si>
  <si>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</si>
  <si>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</si>
  <si>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</si>
  <si>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</si>
  <si>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</si>
  <si>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</si>
  <si>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</si>
  <si>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</si>
  <si>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</si>
  <si>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</si>
  <si>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</si>
  <si>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</si>
  <si>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</si>
  <si>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</si>
  <si>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</si>
  <si>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</si>
  <si>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</si>
  <si>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</si>
  <si>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</si>
  <si>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</si>
  <si>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</si>
  <si>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</si>
  <si>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</si>
  <si>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</si>
  <si>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</si>
  <si>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</si>
  <si>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</si>
  <si>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</si>
  <si>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</si>
  <si>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</si>
  <si>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</si>
  <si>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</si>
  <si>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</si>
  <si>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</si>
  <si>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</si>
  <si>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</si>
  <si>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</si>
  <si>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</si>
  <si>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</si>
  <si>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</si>
  <si>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</si>
  <si>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</si>
  <si>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</si>
  <si>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</si>
  <si>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</si>
  <si>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</si>
  <si>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</si>
  <si>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</si>
  <si>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</si>
  <si>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</si>
  <si>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</si>
  <si>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</si>
  <si>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</si>
  <si>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</si>
  <si>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</si>
  <si>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</si>
  <si>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</si>
  <si>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</si>
  <si>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</si>
  <si>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</si>
  <si>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</si>
  <si>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</si>
  <si>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</si>
  <si>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</si>
  <si>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</si>
  <si>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</si>
  <si>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</si>
  <si>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</si>
  <si>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</si>
  <si>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</si>
  <si>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</si>
  <si>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</si>
  <si>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</si>
  <si>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</si>
  <si>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</si>
  <si>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</si>
  <si>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</si>
  <si>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</si>
  <si>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</si>
  <si>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</si>
  <si>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</si>
  <si>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</si>
  <si>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</si>
  <si>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</si>
  <si>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</si>
  <si>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</si>
  <si>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</si>
  <si>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</si>
  <si>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</si>
  <si>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</si>
  <si>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</si>
  <si>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</si>
  <si>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</si>
  <si>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</si>
  <si>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</si>
  <si>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</si>
  <si>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</si>
  <si>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</si>
  <si>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</si>
  <si>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</si>
  <si>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</si>
  <si>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</si>
  <si>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</si>
  <si>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</si>
  <si>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</si>
  <si>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</si>
  <si>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</si>
  <si>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</si>
  <si>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</si>
  <si>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</si>
  <si>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</si>
  <si>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</si>
  <si>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</si>
  <si>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</si>
  <si>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</si>
  <si>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</si>
  <si>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</si>
  <si>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</si>
  <si>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</si>
  <si>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</si>
  <si>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</si>
  <si>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</si>
  <si>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</si>
  <si>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</si>
  <si>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</si>
  <si>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SA</t>
    <phoneticPr fontId="4" type="noConversion"/>
  </si>
  <si>
    <t>CHK_ICS_to_DTS
실행</t>
    <phoneticPr fontId="20" type="noConversion"/>
  </si>
  <si>
    <t xml:space="preserve"> BLG K2 mode(mkk2list.f) LAST No.</t>
    <phoneticPr fontId="4" type="noConversion"/>
  </si>
  <si>
    <t xml:space="preserve"> Site Seeing</t>
    <phoneticPr fontId="4" type="noConversion"/>
  </si>
  <si>
    <t>실관측</t>
    <phoneticPr fontId="3" type="noConversion"/>
  </si>
  <si>
    <t>배당시간</t>
    <phoneticPr fontId="4" type="noConversion"/>
  </si>
  <si>
    <t>계획시간</t>
    <phoneticPr fontId="4" type="noConversion"/>
  </si>
  <si>
    <t>돔 회전 
소음</t>
    <phoneticPr fontId="23" type="noConversion"/>
  </si>
  <si>
    <t>돔 셔터 
소음</t>
    <phoneticPr fontId="23" type="noConversion"/>
  </si>
  <si>
    <t>돔 회전 
이상</t>
    <phoneticPr fontId="23" type="noConversion"/>
  </si>
  <si>
    <t>돔 셔터 
이상</t>
    <phoneticPr fontId="23" type="noConversion"/>
  </si>
  <si>
    <t>V</t>
    <phoneticPr fontId="4" type="noConversion"/>
  </si>
  <si>
    <t>I</t>
    <phoneticPr fontId="4" type="noConversion"/>
  </si>
  <si>
    <t>R</t>
    <phoneticPr fontId="4" type="noConversion"/>
  </si>
  <si>
    <t>OBS</t>
    <phoneticPr fontId="4" type="noConversion"/>
  </si>
  <si>
    <t>B</t>
    <phoneticPr fontId="4" type="noConversion"/>
  </si>
  <si>
    <t>R</t>
    <phoneticPr fontId="4" type="noConversion"/>
  </si>
  <si>
    <t>B</t>
    <phoneticPr fontId="4" type="noConversion"/>
  </si>
  <si>
    <t>ALL</t>
    <phoneticPr fontId="3" type="noConversion"/>
  </si>
  <si>
    <t>BLG</t>
    <phoneticPr fontId="3" type="noConversion"/>
  </si>
  <si>
    <t xml:space="preserve"> /  /  /  /</t>
    <phoneticPr fontId="3" type="noConversion"/>
  </si>
  <si>
    <t>김부진</t>
    <phoneticPr fontId="3" type="noConversion"/>
  </si>
  <si>
    <t>W</t>
    <phoneticPr fontId="3" type="noConversion"/>
  </si>
  <si>
    <t>W</t>
    <phoneticPr fontId="3" type="noConversion"/>
  </si>
  <si>
    <t>TMT</t>
    <phoneticPr fontId="3" type="noConversion"/>
  </si>
  <si>
    <t>KSP</t>
    <phoneticPr fontId="3" type="noConversion"/>
  </si>
  <si>
    <t>LSST</t>
    <phoneticPr fontId="3" type="noConversion"/>
  </si>
  <si>
    <t>1) 방풍막 연결</t>
    <phoneticPr fontId="3" type="noConversion"/>
  </si>
  <si>
    <t>M_050366-050367:T</t>
    <phoneticPr fontId="3" type="noConversion"/>
  </si>
  <si>
    <t>M_050600-050601:T</t>
    <phoneticPr fontId="3" type="noConversion"/>
  </si>
  <si>
    <t xml:space="preserve"> /  /  /  /</t>
    <phoneticPr fontId="3" type="noConversion"/>
  </si>
  <si>
    <t>M_050615-050616:K</t>
    <phoneticPr fontId="3" type="noConversion"/>
  </si>
  <si>
    <t>60s/12k 60s/18k 56s/25k 40s/24k 28s/23k</t>
    <phoneticPr fontId="3" type="noConversion"/>
  </si>
  <si>
    <t>60s/24k 38s/25k 24s/26k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</si>
</sst>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  <numFmt numFmtId="184" formatCode="0_);[Red]\(0\)"/>
  </numFmts>
  <fonts count="54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  <font>
      <sz val="10"/>
      <name val="맑은 고딕"/>
      <family val="2"/>
      <charset val="129"/>
    </font>
    <font>
      <sz val="8"/>
      <name val="맑은 고딕"/>
      <family val="2"/>
      <scheme val="minor"/>
    </font>
    <font>
      <sz val="9"/>
      <name val="맑은 고딕"/>
      <family val="2"/>
      <charset val="129"/>
      <scheme val="minor"/>
    </font>
    <font>
      <sz val="9"/>
      <name val="맑은 고딕"/>
      <family val="2"/>
      <scheme val="minor"/>
    </font>
    <font>
      <sz val="8"/>
      <name val="맑은 고딕"/>
      <family val="2"/>
    </font>
    <font>
      <sz val="6.5"/>
      <name val="맑은 고딕"/>
      <family val="3"/>
      <charset val="129"/>
      <scheme val="minor"/>
    </font>
    <font>
      <sz val="6.5"/>
      <name val="맑은 고딕"/>
      <family val="2"/>
      <scheme val="minor"/>
    </font>
    <font>
      <sz val="8"/>
      <color rgb="FFFF0000"/>
      <name val="맑은 고딕"/>
      <family val="2"/>
      <scheme val="minor"/>
    </font>
    <font>
      <sz val="8"/>
      <color theme="1"/>
      <name val="맑은 고딕"/>
      <family val="2"/>
    </font>
    <font>
      <sz val="8"/>
      <color theme="1"/>
      <name val="맑은 고딕"/>
      <family val="2"/>
      <scheme val="minor"/>
    </font>
    <font>
      <sz val="8"/>
      <color theme="1"/>
      <name val="맑은 고딕"/>
      <family val="2"/>
      <charset val="129"/>
      <scheme val="minor"/>
    </font>
    <font>
      <sz val="8"/>
      <color theme="0"/>
      <name val="맑은 고딕"/>
      <family val="2"/>
      <scheme val="minor"/>
    </font>
    <font>
      <sz val="10"/>
      <color theme="1"/>
      <name val="맑은 고딕"/>
      <family val="2"/>
      <charset val="129"/>
    </font>
    <font>
      <sz val="6"/>
      <name val="맑은 고딕"/>
      <family val="2"/>
      <scheme val="minor"/>
    </font>
    <font>
      <sz val="8"/>
      <color rgb="FFFF0000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inor"/>
    </font>
    <font>
      <b/>
      <sz val="7"/>
      <color theme="1"/>
      <name val="맑은 고딕"/>
      <family val="2"/>
      <scheme val="minor"/>
    </font>
    <font>
      <sz val="7.5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thin">
        <color indexed="64"/>
      </top>
      <bottom/>
      <diagonal/>
    </border>
    <border>
      <left style="double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5" fillId="0" borderId="0">
      <alignment vertical="center"/>
    </xf>
  </cellStyleXfs>
  <cellXfs count="225">
    <xf numFmtId="0" fontId="0" fillId="0" borderId="0" xfId="0">
      <alignment vertical="center"/>
    </xf>
    <xf numFmtId="0" fontId="5" fillId="0" borderId="0" xfId="0" applyFont="1" applyProtection="1">
      <alignment vertic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Fill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78" fontId="6" fillId="5" borderId="7" xfId="0" applyNumberFormat="1" applyFont="1" applyFill="1" applyBorder="1" applyAlignment="1" applyProtection="1">
      <alignment horizontal="center" vertical="center"/>
    </xf>
    <xf numFmtId="178" fontId="6" fillId="5" borderId="8" xfId="0" applyNumberFormat="1" applyFont="1" applyFill="1" applyBorder="1" applyAlignment="1" applyProtection="1">
      <alignment horizontal="center" vertical="center"/>
    </xf>
    <xf numFmtId="0" fontId="5" fillId="0" borderId="9" xfId="0" applyFont="1" applyBorder="1" applyProtection="1">
      <alignment vertical="center"/>
    </xf>
    <xf numFmtId="178" fontId="6" fillId="5" borderId="3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Protection="1">
      <alignment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5" borderId="14" xfId="0" applyFont="1" applyFill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vertical="center"/>
    </xf>
    <xf numFmtId="0" fontId="21" fillId="0" borderId="0" xfId="0" applyFont="1" applyAlignment="1" applyProtection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</xf>
    <xf numFmtId="0" fontId="6" fillId="3" borderId="3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4" fillId="0" borderId="40" xfId="0" applyFont="1" applyBorder="1" applyAlignment="1" applyProtection="1">
      <alignment vertical="center" wrapText="1"/>
    </xf>
    <xf numFmtId="0" fontId="24" fillId="0" borderId="41" xfId="0" applyFont="1" applyBorder="1" applyAlignment="1" applyProtection="1">
      <alignment vertical="center" wrapText="1"/>
    </xf>
    <xf numFmtId="179" fontId="5" fillId="0" borderId="42" xfId="0" applyNumberFormat="1" applyFont="1" applyFill="1" applyBorder="1" applyAlignment="1" applyProtection="1">
      <alignment horizontal="center" vertical="center"/>
    </xf>
    <xf numFmtId="0" fontId="24" fillId="0" borderId="43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vertical="center" wrapText="1"/>
    </xf>
    <xf numFmtId="179" fontId="5" fillId="0" borderId="44" xfId="0" applyNumberFormat="1" applyFont="1" applyFill="1" applyBorder="1" applyAlignment="1" applyProtection="1">
      <alignment horizontal="center" vertical="center"/>
    </xf>
    <xf numFmtId="0" fontId="24" fillId="0" borderId="47" xfId="0" applyFont="1" applyFill="1" applyBorder="1" applyAlignment="1" applyProtection="1">
      <alignment vertical="center" wrapText="1"/>
    </xf>
    <xf numFmtId="0" fontId="24" fillId="0" borderId="41" xfId="0" applyFont="1" applyFill="1" applyBorder="1" applyAlignment="1" applyProtection="1">
      <alignment vertical="center" wrapText="1"/>
    </xf>
    <xf numFmtId="179" fontId="5" fillId="0" borderId="41" xfId="0" applyNumberFormat="1" applyFont="1" applyFill="1" applyBorder="1" applyAlignment="1" applyProtection="1">
      <alignment horizontal="center" vertical="center"/>
    </xf>
    <xf numFmtId="179" fontId="5" fillId="0" borderId="48" xfId="0" applyNumberFormat="1" applyFont="1" applyFill="1" applyBorder="1" applyAlignment="1" applyProtection="1">
      <alignment horizontal="center" vertical="center"/>
    </xf>
    <xf numFmtId="179" fontId="5" fillId="0" borderId="0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0" fillId="0" borderId="0" xfId="0" applyProtection="1">
      <alignment vertical="center"/>
    </xf>
    <xf numFmtId="0" fontId="25" fillId="10" borderId="11" xfId="0" applyFont="1" applyFill="1" applyBorder="1" applyAlignment="1" applyProtection="1">
      <alignment horizontal="center" vertical="center"/>
    </xf>
    <xf numFmtId="0" fontId="25" fillId="10" borderId="12" xfId="0" applyFont="1" applyFill="1" applyBorder="1" applyAlignment="1" applyProtection="1">
      <alignment horizontal="center" vertical="center"/>
    </xf>
    <xf numFmtId="0" fontId="25" fillId="10" borderId="13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49" xfId="0" applyFont="1" applyBorder="1" applyAlignment="1" applyProtection="1">
      <alignment horizontal="center"/>
    </xf>
    <xf numFmtId="0" fontId="25" fillId="0" borderId="18" xfId="0" applyFont="1" applyBorder="1" applyAlignment="1" applyProtection="1">
      <alignment horizontal="center" vertical="center"/>
    </xf>
    <xf numFmtId="0" fontId="25" fillId="0" borderId="19" xfId="0" applyFont="1" applyBorder="1" applyAlignment="1" applyProtection="1">
      <alignment horizontal="center" vertical="center"/>
    </xf>
    <xf numFmtId="0" fontId="25" fillId="0" borderId="20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 wrapText="1"/>
    </xf>
    <xf numFmtId="0" fontId="25" fillId="0" borderId="0" xfId="0" applyNumberFormat="1" applyFont="1" applyAlignment="1" applyProtection="1">
      <alignment vertical="center"/>
    </xf>
    <xf numFmtId="0" fontId="22" fillId="0" borderId="1" xfId="0" applyFont="1" applyBorder="1" applyAlignment="1" applyProtection="1">
      <alignment horizontal="center" vertical="center" wrapText="1"/>
    </xf>
    <xf numFmtId="0" fontId="22" fillId="0" borderId="1" xfId="0" applyFont="1" applyFill="1" applyBorder="1" applyAlignment="1" applyProtection="1">
      <alignment horizontal="center" vertical="center" wrapText="1"/>
    </xf>
    <xf numFmtId="0" fontId="22" fillId="0" borderId="12" xfId="0" applyFont="1" applyFill="1" applyBorder="1" applyAlignment="1" applyProtection="1">
      <alignment horizontal="center" vertical="center" wrapText="1"/>
    </xf>
    <xf numFmtId="0" fontId="24" fillId="0" borderId="1" xfId="0" applyFont="1" applyFill="1" applyBorder="1" applyAlignment="1" applyProtection="1">
      <alignment horizontal="center" vertical="center"/>
    </xf>
    <xf numFmtId="0" fontId="22" fillId="0" borderId="2" xfId="0" applyFont="1" applyFill="1" applyBorder="1" applyAlignment="1" applyProtection="1">
      <alignment horizontal="center" vertical="center" wrapText="1"/>
    </xf>
    <xf numFmtId="0" fontId="24" fillId="0" borderId="1" xfId="0" applyFont="1" applyBorder="1" applyAlignment="1" applyProtection="1">
      <alignment horizontal="center" vertical="center" wrapText="1"/>
    </xf>
    <xf numFmtId="0" fontId="31" fillId="0" borderId="0" xfId="0" applyFont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29" xfId="0" applyFont="1" applyFill="1" applyBorder="1" applyAlignment="1" applyProtection="1">
      <alignment vertical="center" wrapText="1"/>
    </xf>
    <xf numFmtId="0" fontId="33" fillId="0" borderId="0" xfId="0" applyFont="1" applyProtection="1">
      <alignment vertical="center"/>
    </xf>
    <xf numFmtId="0" fontId="37" fillId="0" borderId="0" xfId="0" applyFont="1" applyProtection="1">
      <alignment vertical="center"/>
    </xf>
    <xf numFmtId="0" fontId="38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0" xfId="0" applyFont="1" applyProtection="1">
      <alignment vertical="center"/>
    </xf>
    <xf numFmtId="0" fontId="43" fillId="0" borderId="2" xfId="0" applyFont="1" applyBorder="1" applyAlignment="1" applyProtection="1">
      <alignment horizontal="center" vertical="center"/>
    </xf>
    <xf numFmtId="0" fontId="44" fillId="0" borderId="0" xfId="0" applyFont="1" applyProtection="1">
      <alignment vertical="center"/>
      <protection locked="0"/>
    </xf>
    <xf numFmtId="0" fontId="44" fillId="0" borderId="0" xfId="0" applyFont="1" applyProtection="1">
      <alignment vertical="center"/>
    </xf>
    <xf numFmtId="0" fontId="40" fillId="0" borderId="0" xfId="0" applyFont="1" applyAlignment="1" applyProtection="1">
      <alignment horizontal="center" vertical="center"/>
    </xf>
    <xf numFmtId="0" fontId="46" fillId="0" borderId="0" xfId="0" applyNumberFormat="1" applyFont="1" applyAlignment="1" applyProtection="1">
      <alignment vertical="center"/>
    </xf>
    <xf numFmtId="0" fontId="46" fillId="0" borderId="0" xfId="0" applyFont="1" applyAlignment="1" applyProtection="1"/>
    <xf numFmtId="0" fontId="47" fillId="0" borderId="0" xfId="0" applyFont="1" applyProtection="1">
      <alignment vertical="center"/>
    </xf>
    <xf numFmtId="0" fontId="20" fillId="0" borderId="0" xfId="0" applyFont="1" applyProtection="1">
      <alignment vertical="center"/>
    </xf>
    <xf numFmtId="0" fontId="42" fillId="5" borderId="7" xfId="0" applyFont="1" applyFill="1" applyBorder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42" fillId="5" borderId="6" xfId="0" applyFont="1" applyFill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6" fillId="11" borderId="50" xfId="0" applyFont="1" applyFill="1" applyBorder="1" applyAlignment="1" applyProtection="1">
      <alignment horizontal="center" vertical="center"/>
      <protection locked="0"/>
    </xf>
    <xf numFmtId="0" fontId="40" fillId="0" borderId="0" xfId="0" applyFont="1" applyProtection="1">
      <alignment vertical="center"/>
    </xf>
    <xf numFmtId="177" fontId="5" fillId="12" borderId="4" xfId="0" applyNumberFormat="1" applyFont="1" applyFill="1" applyBorder="1" applyAlignment="1" applyProtection="1">
      <alignment horizontal="center" vertical="center"/>
    </xf>
    <xf numFmtId="177" fontId="5" fillId="0" borderId="53" xfId="0" applyNumberFormat="1" applyFont="1" applyFill="1" applyBorder="1" applyAlignment="1" applyProtection="1">
      <alignment horizontal="center" vertical="center"/>
    </xf>
    <xf numFmtId="177" fontId="5" fillId="13" borderId="4" xfId="0" applyNumberFormat="1" applyFont="1" applyFill="1" applyBorder="1" applyAlignment="1" applyProtection="1">
      <alignment horizontal="center" vertical="center"/>
    </xf>
    <xf numFmtId="177" fontId="49" fillId="5" borderId="7" xfId="0" applyNumberFormat="1" applyFont="1" applyFill="1" applyBorder="1" applyAlignment="1" applyProtection="1">
      <alignment horizontal="center" vertical="center"/>
    </xf>
    <xf numFmtId="0" fontId="34" fillId="5" borderId="7" xfId="0" applyFont="1" applyFill="1" applyBorder="1" applyAlignment="1" applyProtection="1">
      <alignment horizontal="center" vertical="center"/>
    </xf>
    <xf numFmtId="177" fontId="48" fillId="5" borderId="17" xfId="0" applyNumberFormat="1" applyFont="1" applyFill="1" applyBorder="1" applyAlignment="1" applyProtection="1">
      <alignment horizontal="center" vertical="center"/>
    </xf>
    <xf numFmtId="177" fontId="48" fillId="5" borderId="21" xfId="0" applyNumberFormat="1" applyFont="1" applyFill="1" applyBorder="1" applyAlignment="1" applyProtection="1">
      <alignment horizontal="center" vertical="center"/>
    </xf>
    <xf numFmtId="177" fontId="50" fillId="8" borderId="19" xfId="0" applyNumberFormat="1" applyFont="1" applyFill="1" applyBorder="1" applyAlignment="1" applyProtection="1">
      <alignment horizontal="center" vertical="center"/>
      <protection locked="0"/>
    </xf>
    <xf numFmtId="177" fontId="50" fillId="8" borderId="20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Protection="1">
      <alignment vertical="center"/>
    </xf>
    <xf numFmtId="177" fontId="48" fillId="12" borderId="4" xfId="0" applyNumberFormat="1" applyFont="1" applyFill="1" applyBorder="1" applyAlignment="1" applyProtection="1">
      <alignment horizontal="center" vertical="center"/>
    </xf>
    <xf numFmtId="0" fontId="34" fillId="0" borderId="1" xfId="0" applyFont="1" applyBorder="1" applyAlignment="1" applyProtection="1">
      <alignment horizontal="center" vertical="center"/>
    </xf>
    <xf numFmtId="177" fontId="50" fillId="2" borderId="1" xfId="0" applyNumberFormat="1" applyFont="1" applyFill="1" applyBorder="1" applyAlignment="1" applyProtection="1">
      <alignment horizontal="center" vertical="center"/>
      <protection locked="0"/>
    </xf>
    <xf numFmtId="177" fontId="50" fillId="8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77" fontId="50" fillId="2" borderId="16" xfId="0" applyNumberFormat="1" applyFont="1" applyFill="1" applyBorder="1" applyAlignment="1" applyProtection="1">
      <alignment horizontal="center" vertical="center"/>
      <protection locked="0"/>
    </xf>
    <xf numFmtId="177" fontId="50" fillId="7" borderId="1" xfId="0" applyNumberFormat="1" applyFont="1" applyFill="1" applyBorder="1" applyAlignment="1" applyProtection="1">
      <alignment horizontal="center" vertical="center"/>
      <protection locked="0"/>
    </xf>
    <xf numFmtId="177" fontId="50" fillId="7" borderId="16" xfId="0" applyNumberFormat="1" applyFont="1" applyFill="1" applyBorder="1" applyAlignment="1" applyProtection="1">
      <alignment horizontal="center" vertical="center"/>
      <protection locked="0"/>
    </xf>
    <xf numFmtId="177" fontId="50" fillId="6" borderId="1" xfId="0" applyNumberFormat="1" applyFont="1" applyFill="1" applyBorder="1" applyAlignment="1" applyProtection="1">
      <alignment horizontal="center" vertical="center"/>
      <protection locked="0"/>
    </xf>
    <xf numFmtId="180" fontId="4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" xfId="0" applyFont="1" applyBorder="1" applyAlignment="1" applyProtection="1">
      <alignment horizontal="center" vertical="center"/>
    </xf>
    <xf numFmtId="0" fontId="44" fillId="14" borderId="0" xfId="0" applyFont="1" applyFill="1" applyProtection="1">
      <alignment vertical="center"/>
    </xf>
    <xf numFmtId="177" fontId="42" fillId="2" borderId="1" xfId="0" applyNumberFormat="1" applyFont="1" applyFill="1" applyBorder="1" applyAlignment="1" applyProtection="1">
      <alignment horizontal="center" vertical="center"/>
      <protection locked="0"/>
    </xf>
    <xf numFmtId="178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182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4" borderId="1" xfId="0" applyFont="1" applyFill="1" applyBorder="1" applyAlignment="1" applyProtection="1">
      <alignment horizontal="center" vertical="center"/>
    </xf>
    <xf numFmtId="0" fontId="42" fillId="0" borderId="2" xfId="0" applyFont="1" applyBorder="1" applyProtection="1">
      <alignment vertical="center"/>
    </xf>
    <xf numFmtId="177" fontId="42" fillId="2" borderId="2" xfId="0" applyNumberFormat="1" applyFont="1" applyFill="1" applyBorder="1" applyAlignment="1" applyProtection="1">
      <alignment horizontal="center" vertical="center"/>
      <protection locked="0"/>
    </xf>
    <xf numFmtId="178" fontId="42" fillId="2" borderId="2" xfId="0" applyNumberFormat="1" applyFont="1" applyFill="1" applyBorder="1" applyAlignment="1" applyProtection="1">
      <alignment horizontal="center" vertical="center"/>
      <protection locked="0"/>
    </xf>
    <xf numFmtId="0" fontId="42" fillId="0" borderId="5" xfId="0" applyFont="1" applyBorder="1" applyProtection="1">
      <alignment vertical="center"/>
    </xf>
    <xf numFmtId="181" fontId="53" fillId="2" borderId="1" xfId="0" applyNumberFormat="1" applyFont="1" applyFill="1" applyBorder="1" applyAlignment="1" applyProtection="1">
      <alignment horizontal="center" vertical="center"/>
      <protection locked="0"/>
    </xf>
    <xf numFmtId="11" fontId="53" fillId="2" borderId="1" xfId="0" applyNumberFormat="1" applyFont="1" applyFill="1" applyBorder="1" applyAlignment="1" applyProtection="1">
      <alignment horizontal="center" vertical="center"/>
      <protection locked="0"/>
    </xf>
    <xf numFmtId="180" fontId="53" fillId="2" borderId="1" xfId="0" applyNumberFormat="1" applyFont="1" applyFill="1" applyBorder="1" applyAlignment="1" applyProtection="1">
      <alignment horizontal="center" vertical="center"/>
      <protection locked="0"/>
    </xf>
    <xf numFmtId="182" fontId="53" fillId="2" borderId="1" xfId="0" applyNumberFormat="1" applyFont="1" applyFill="1" applyBorder="1" applyAlignment="1" applyProtection="1">
      <alignment horizontal="center" vertical="center"/>
      <protection locked="0"/>
    </xf>
    <xf numFmtId="183" fontId="5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0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2" borderId="19" xfId="0" applyFont="1" applyFill="1" applyBorder="1" applyAlignment="1" applyProtection="1">
      <alignment horizontal="center" vertical="center"/>
      <protection locked="0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Fill="1" applyBorder="1" applyProtection="1">
      <alignment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7" fontId="42" fillId="2" borderId="1" xfId="1" applyNumberFormat="1" applyFont="1" applyFill="1" applyBorder="1" applyAlignment="1" applyProtection="1">
      <alignment horizontal="center" vertical="center"/>
      <protection locked="0"/>
    </xf>
    <xf numFmtId="184" fontId="42" fillId="2" borderId="1" xfId="1" applyNumberFormat="1" applyFont="1" applyFill="1" applyBorder="1" applyAlignment="1" applyProtection="1">
      <alignment horizontal="center" vertical="center"/>
      <protection locked="0"/>
    </xf>
    <xf numFmtId="177" fontId="40" fillId="2" borderId="1" xfId="0" applyNumberFormat="1" applyFont="1" applyFill="1" applyBorder="1" applyAlignment="1" applyProtection="1">
      <alignment horizontal="center" vertical="center"/>
      <protection locked="0"/>
    </xf>
    <xf numFmtId="0" fontId="42" fillId="0" borderId="24" xfId="0" applyFont="1" applyBorder="1" applyAlignment="1" applyProtection="1">
      <alignment horizontal="left" vertical="center" wrapText="1"/>
      <protection locked="0"/>
    </xf>
    <xf numFmtId="0" fontId="42" fillId="0" borderId="9" xfId="0" applyFont="1" applyBorder="1" applyAlignment="1" applyProtection="1">
      <alignment horizontal="left" vertical="center"/>
      <protection locked="0"/>
    </xf>
    <xf numFmtId="0" fontId="42" fillId="0" borderId="25" xfId="0" applyFont="1" applyBorder="1" applyAlignment="1" applyProtection="1">
      <alignment horizontal="left" vertical="center"/>
      <protection locked="0"/>
    </xf>
    <xf numFmtId="0" fontId="34" fillId="0" borderId="26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/>
      <protection locked="0"/>
    </xf>
    <xf numFmtId="0" fontId="34" fillId="0" borderId="27" xfId="0" applyFont="1" applyBorder="1" applyAlignment="1" applyProtection="1">
      <alignment horizontal="left" vertical="center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9" xfId="0" applyFont="1" applyBorder="1" applyAlignment="1" applyProtection="1">
      <alignment horizontal="left" vertical="center"/>
      <protection locked="0"/>
    </xf>
    <xf numFmtId="0" fontId="34" fillId="0" borderId="25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left" vertical="center"/>
      <protection locked="0"/>
    </xf>
    <xf numFmtId="0" fontId="37" fillId="0" borderId="27" xfId="0" applyFont="1" applyBorder="1" applyAlignment="1" applyProtection="1">
      <alignment horizontal="left" vertical="center"/>
      <protection locked="0"/>
    </xf>
    <xf numFmtId="0" fontId="37" fillId="0" borderId="28" xfId="0" applyFont="1" applyBorder="1" applyAlignment="1" applyProtection="1">
      <alignment horizontal="left" vertical="center"/>
      <protection locked="0"/>
    </xf>
    <xf numFmtId="0" fontId="37" fillId="0" borderId="29" xfId="0" applyFont="1" applyBorder="1" applyAlignment="1" applyProtection="1">
      <alignment horizontal="left" vertical="center"/>
      <protection locked="0"/>
    </xf>
    <xf numFmtId="0" fontId="37" fillId="0" borderId="30" xfId="0" applyFont="1" applyBorder="1" applyAlignment="1" applyProtection="1">
      <alignment horizontal="left" vertical="center"/>
      <protection locked="0"/>
    </xf>
    <xf numFmtId="0" fontId="41" fillId="0" borderId="26" xfId="0" applyFont="1" applyBorder="1" applyAlignment="1" applyProtection="1">
      <alignment horizontal="left" vertical="center"/>
      <protection locked="0"/>
    </xf>
    <xf numFmtId="0" fontId="41" fillId="0" borderId="0" xfId="0" applyFont="1" applyBorder="1" applyAlignment="1" applyProtection="1">
      <alignment horizontal="left" vertical="center"/>
      <protection locked="0"/>
    </xf>
    <xf numFmtId="0" fontId="41" fillId="0" borderId="27" xfId="0" applyFont="1" applyBorder="1" applyAlignment="1" applyProtection="1">
      <alignment horizontal="left" vertical="center"/>
      <protection locked="0"/>
    </xf>
    <xf numFmtId="0" fontId="37" fillId="0" borderId="26" xfId="0" applyFont="1" applyBorder="1" applyAlignment="1" applyProtection="1">
      <alignment horizontal="left" vertical="center" wrapText="1"/>
      <protection locked="0"/>
    </xf>
    <xf numFmtId="0" fontId="37" fillId="0" borderId="0" xfId="0" applyFont="1" applyBorder="1" applyAlignment="1" applyProtection="1">
      <alignment horizontal="left" vertical="center" wrapText="1"/>
      <protection locked="0"/>
    </xf>
    <xf numFmtId="0" fontId="37" fillId="0" borderId="27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4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36" xfId="0" applyFont="1" applyBorder="1" applyAlignment="1" applyProtection="1">
      <alignment horizontal="center" vertical="center" wrapText="1"/>
    </xf>
    <xf numFmtId="0" fontId="22" fillId="0" borderId="32" xfId="0" applyFont="1" applyBorder="1" applyAlignment="1" applyProtection="1">
      <alignment horizontal="center" vertical="center" wrapText="1"/>
    </xf>
    <xf numFmtId="0" fontId="22" fillId="0" borderId="33" xfId="0" applyFont="1" applyBorder="1" applyAlignment="1" applyProtection="1">
      <alignment horizontal="center" vertical="center" wrapText="1"/>
    </xf>
    <xf numFmtId="0" fontId="22" fillId="0" borderId="37" xfId="0" applyFont="1" applyBorder="1" applyAlignment="1" applyProtection="1">
      <alignment horizontal="center" vertical="center" wrapText="1"/>
    </xf>
    <xf numFmtId="0" fontId="22" fillId="0" borderId="38" xfId="0" applyFont="1" applyBorder="1" applyAlignment="1" applyProtection="1">
      <alignment horizontal="center" vertical="center" wrapText="1"/>
    </xf>
    <xf numFmtId="0" fontId="22" fillId="0" borderId="34" xfId="0" applyFont="1" applyBorder="1" applyAlignment="1" applyProtection="1">
      <alignment horizontal="center" vertical="center" wrapText="1"/>
    </xf>
    <xf numFmtId="0" fontId="22" fillId="0" borderId="35" xfId="0" applyFont="1" applyBorder="1" applyAlignment="1" applyProtection="1">
      <alignment horizontal="center" vertical="center" wrapText="1"/>
    </xf>
    <xf numFmtId="0" fontId="22" fillId="0" borderId="36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 applyProtection="1">
      <alignment horizontal="center" vertical="center"/>
    </xf>
    <xf numFmtId="0" fontId="30" fillId="0" borderId="0" xfId="0" applyFont="1" applyAlignment="1" applyProtection="1">
      <alignment horizontal="left" vertical="center"/>
    </xf>
    <xf numFmtId="0" fontId="42" fillId="0" borderId="9" xfId="0" applyFont="1" applyBorder="1" applyAlignment="1" applyProtection="1">
      <alignment horizontal="left" vertical="center" wrapText="1"/>
      <protection locked="0"/>
    </xf>
    <xf numFmtId="0" fontId="42" fillId="0" borderId="25" xfId="0" applyFont="1" applyBorder="1" applyAlignment="1" applyProtection="1">
      <alignment horizontal="left" vertical="center" wrapText="1"/>
      <protection locked="0"/>
    </xf>
    <xf numFmtId="0" fontId="42" fillId="2" borderId="1" xfId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2" fillId="9" borderId="1" xfId="0" applyFont="1" applyFill="1" applyBorder="1" applyAlignment="1" applyProtection="1">
      <alignment horizontal="left" vertical="center" wrapText="1"/>
      <protection locked="0"/>
    </xf>
    <xf numFmtId="0" fontId="40" fillId="9" borderId="1" xfId="0" applyFont="1" applyFill="1" applyBorder="1" applyAlignment="1" applyProtection="1">
      <alignment horizontal="left" vertical="center" wrapText="1"/>
      <protection locked="0"/>
    </xf>
    <xf numFmtId="20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46" fontId="4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42" fillId="9" borderId="10" xfId="0" applyFont="1" applyFill="1" applyBorder="1" applyAlignment="1" applyProtection="1">
      <alignment horizontal="left" vertical="center" wrapText="1"/>
      <protection locked="0"/>
    </xf>
    <xf numFmtId="0" fontId="42" fillId="9" borderId="23" xfId="0" applyFont="1" applyFill="1" applyBorder="1" applyAlignment="1" applyProtection="1">
      <alignment horizontal="left" vertical="center" wrapText="1"/>
      <protection locked="0"/>
    </xf>
    <xf numFmtId="46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20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177" fontId="42" fillId="9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Border="1" applyAlignment="1" applyProtection="1">
      <alignment horizontal="left" vertical="center"/>
    </xf>
    <xf numFmtId="0" fontId="6" fillId="0" borderId="22" xfId="0" applyFont="1" applyBorder="1" applyAlignment="1" applyProtection="1">
      <alignment horizontal="left" vertical="center"/>
    </xf>
    <xf numFmtId="0" fontId="6" fillId="0" borderId="23" xfId="0" applyFont="1" applyBorder="1" applyAlignment="1" applyProtection="1">
      <alignment horizontal="left" vertical="center"/>
    </xf>
    <xf numFmtId="0" fontId="40" fillId="0" borderId="26" xfId="0" applyFont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left" vertical="center"/>
      <protection locked="0"/>
    </xf>
    <xf numFmtId="0" fontId="40" fillId="0" borderId="27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34" fillId="0" borderId="28" xfId="0" applyFont="1" applyBorder="1" applyAlignment="1" applyProtection="1">
      <alignment horizontal="left" vertical="center"/>
      <protection locked="0"/>
    </xf>
    <xf numFmtId="0" fontId="34" fillId="0" borderId="29" xfId="0" applyFont="1" applyBorder="1" applyAlignment="1" applyProtection="1">
      <alignment horizontal="left" vertical="center"/>
      <protection locked="0"/>
    </xf>
    <xf numFmtId="0" fontId="34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49" fillId="0" borderId="51" xfId="0" applyFont="1" applyBorder="1" applyAlignment="1" applyProtection="1">
      <alignment horizontal="center" vertical="center"/>
    </xf>
    <xf numFmtId="0" fontId="49" fillId="0" borderId="9" xfId="0" applyFont="1" applyBorder="1" applyAlignment="1" applyProtection="1">
      <alignment horizontal="center" vertical="center"/>
    </xf>
    <xf numFmtId="0" fontId="49" fillId="0" borderId="25" xfId="0" applyFont="1" applyBorder="1" applyAlignment="1" applyProtection="1">
      <alignment horizontal="center" vertical="center"/>
    </xf>
    <xf numFmtId="0" fontId="6" fillId="0" borderId="52" xfId="0" applyFont="1" applyBorder="1" applyAlignment="1" applyProtection="1">
      <alignment horizontal="center" vertical="center"/>
    </xf>
    <xf numFmtId="0" fontId="6" fillId="0" borderId="29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/>
    </xf>
    <xf numFmtId="0" fontId="24" fillId="0" borderId="32" xfId="0" applyFont="1" applyBorder="1" applyAlignment="1" applyProtection="1">
      <alignment horizontal="center" vertical="center" wrapText="1"/>
    </xf>
    <xf numFmtId="0" fontId="24" fillId="0" borderId="36" xfId="0" applyFont="1" applyBorder="1" applyAlignment="1" applyProtection="1">
      <alignment horizontal="center" vertical="center" wrapText="1"/>
    </xf>
    <xf numFmtId="0" fontId="24" fillId="0" borderId="38" xfId="0" applyFont="1" applyBorder="1" applyAlignment="1" applyProtection="1">
      <alignment horizontal="center" vertical="center" wrapText="1"/>
    </xf>
    <xf numFmtId="0" fontId="24" fillId="0" borderId="3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2" fillId="0" borderId="29" xfId="0" applyFont="1" applyBorder="1" applyAlignment="1" applyProtection="1">
      <alignment horizontal="left" vertical="center"/>
    </xf>
    <xf numFmtId="0" fontId="27" fillId="0" borderId="0" xfId="0" applyFont="1" applyBorder="1" applyAlignment="1" applyProtection="1">
      <alignment horizontal="center"/>
    </xf>
    <xf numFmtId="0" fontId="27" fillId="0" borderId="29" xfId="0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0" fontId="36" fillId="0" borderId="29" xfId="0" applyFont="1" applyBorder="1" applyAlignment="1" applyProtection="1">
      <alignment horizontal="center"/>
    </xf>
    <xf numFmtId="0" fontId="24" fillId="0" borderId="45" xfId="0" applyFont="1" applyBorder="1" applyAlignment="1" applyProtection="1">
      <alignment horizontal="center" vertical="center" wrapText="1"/>
    </xf>
    <xf numFmtId="0" fontId="24" fillId="0" borderId="46" xfId="0" applyFont="1" applyBorder="1" applyAlignment="1" applyProtection="1">
      <alignment horizontal="center" vertical="center" wrapText="1"/>
    </xf>
  </cellXfs>
  <cellStyles count="2">
    <cellStyle name="표준" xfId="0" builtinId="0"/>
    <cellStyle name="표준 2" xfId="1"/>
  </cellStyles>
  <dxfs count="9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3333FF"/>
      <color rgb="FFFFFFE5"/>
      <color rgb="FFFFFFCC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checked="Checked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checked="Checked" fmlaLink="$K$10" lockText="1" noThreeD="1"/>
</file>

<file path=xl/ctrlProps/ctrlProp8.xml><?xml version="1.0" encoding="utf-8"?>
<formControlPr xmlns="http://schemas.microsoft.com/office/spreadsheetml/2009/9/main" objectType="CheckBox" checked="Checked" fmlaLink="$K$11" lockText="1" noThreeD="1"/>
</file>

<file path=xl/ctrlProps/ctrlProp9.xml><?xml version="1.0" encoding="utf-8"?>
<formControlPr xmlns="http://schemas.microsoft.com/office/spreadsheetml/2009/9/main" objectType="CheckBox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142875</xdr:rowOff>
        </xdr:from>
        <xdr:to>
          <xdr:col>10</xdr:col>
          <xdr:colOff>419100</xdr:colOff>
          <xdr:row>10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142875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142875</xdr:rowOff>
        </xdr:from>
        <xdr:to>
          <xdr:col>11</xdr:col>
          <xdr:colOff>419100</xdr:colOff>
          <xdr:row>10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142875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142875</xdr:rowOff>
        </xdr:from>
        <xdr:to>
          <xdr:col>12</xdr:col>
          <xdr:colOff>419100</xdr:colOff>
          <xdr:row>10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142875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142875</xdr:rowOff>
        </xdr:from>
        <xdr:to>
          <xdr:col>13</xdr:col>
          <xdr:colOff>419100</xdr:colOff>
          <xdr:row>10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142875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142875</xdr:rowOff>
        </xdr:from>
        <xdr:to>
          <xdr:col>14</xdr:col>
          <xdr:colOff>419100</xdr:colOff>
          <xdr:row>10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142875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142875</xdr:rowOff>
        </xdr:from>
        <xdr:to>
          <xdr:col>15</xdr:col>
          <xdr:colOff>419100</xdr:colOff>
          <xdr:row>10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142875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238125</xdr:rowOff>
        </xdr:from>
        <xdr:to>
          <xdr:col>9</xdr:col>
          <xdr:colOff>419100</xdr:colOff>
          <xdr:row>59</xdr:row>
          <xdr:rowOff>238125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9525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9525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9525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9525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02"/>
  <sheetViews>
    <sheetView tabSelected="1" zoomScale="130" zoomScaleNormal="130" workbookViewId="0">
      <selection activeCell="G74" sqref="G74"/>
    </sheetView>
  </sheetViews>
  <sheetFormatPr defaultColWidth="0" defaultRowHeight="11.25" zeroHeight="1" x14ac:dyDescent="0.25"/>
  <cols>
    <col min="1" max="1" width="0.7109375" style="31" customWidth="1"/>
    <col min="2" max="2" width="7.7109375" style="31" customWidth="1"/>
    <col min="3" max="16" width="6.7109375" style="31" customWidth="1"/>
    <col min="17" max="17" width="0.7109375" style="31" customWidth="1"/>
    <col min="18" max="18" width="9.140625" style="31" hidden="1" customWidth="1"/>
    <col min="19" max="16384" width="9.140625" style="31" hidden="1"/>
  </cols>
  <sheetData>
    <row r="1" spans="1:16" ht="13.5" customHeight="1" x14ac:dyDescent="0.25"/>
    <row r="2" spans="1:16" ht="14.25" customHeight="1" thickBot="1" x14ac:dyDescent="0.3">
      <c r="B2" s="171" t="s">
        <v>0</v>
      </c>
      <c r="C2" s="17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25" customHeight="1" thickBot="1" x14ac:dyDescent="0.3">
      <c r="B3" s="20" t="s">
        <v>1</v>
      </c>
      <c r="C3" s="172">
        <v>46224</v>
      </c>
      <c r="D3" s="173"/>
      <c r="E3" s="1"/>
      <c r="F3" s="1"/>
      <c r="G3" s="1"/>
      <c r="H3" s="1"/>
      <c r="I3" s="1"/>
      <c r="J3" s="1"/>
      <c r="K3" s="32" t="s">
        <v>2</v>
      </c>
      <c r="L3" s="174">
        <f>(P31-(P32+P33))/P31*100</f>
        <v>100</v>
      </c>
      <c r="M3" s="174"/>
      <c r="N3" s="32" t="s">
        <v>3</v>
      </c>
      <c r="O3" s="174">
        <f>(P31-P33)/P31*100</f>
        <v>100</v>
      </c>
      <c r="P3" s="174"/>
    </row>
    <row r="4" spans="1:16" ht="14.25" customHeight="1" x14ac:dyDescent="0.25">
      <c r="B4" s="20" t="s">
        <v>4</v>
      </c>
      <c r="C4" s="2" t="s">
        <v>182</v>
      </c>
      <c r="D4" s="3"/>
      <c r="E4" s="3"/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4.25" customHeight="1" x14ac:dyDescent="0.25">
      <c r="B5" s="20" t="s">
        <v>5</v>
      </c>
      <c r="C5" s="33" t="s">
        <v>161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3.5" customHeight="1" x14ac:dyDescent="0.25">
      <c r="B7" s="171" t="s">
        <v>6</v>
      </c>
      <c r="C7" s="17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5" customHeight="1" x14ac:dyDescent="0.25">
      <c r="B8" s="4"/>
      <c r="C8" s="20" t="s">
        <v>7</v>
      </c>
      <c r="D8" s="20" t="s">
        <v>8</v>
      </c>
      <c r="E8" s="20" t="s">
        <v>9</v>
      </c>
      <c r="F8" s="20" t="s">
        <v>10</v>
      </c>
      <c r="G8" s="20" t="s">
        <v>11</v>
      </c>
      <c r="H8" s="20" t="s">
        <v>12</v>
      </c>
      <c r="I8" s="20" t="s">
        <v>13</v>
      </c>
      <c r="J8" s="5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</row>
    <row r="9" spans="1:16" ht="14.25" customHeight="1" x14ac:dyDescent="0.25">
      <c r="B9" s="87" t="s">
        <v>21</v>
      </c>
      <c r="C9" s="112">
        <v>0.70833333333333337</v>
      </c>
      <c r="D9" s="113">
        <v>1.6</v>
      </c>
      <c r="E9" s="113">
        <v>9</v>
      </c>
      <c r="F9" s="113">
        <v>29</v>
      </c>
      <c r="G9" s="114" t="s">
        <v>183</v>
      </c>
      <c r="H9" s="113">
        <v>3</v>
      </c>
      <c r="I9" s="115">
        <v>46</v>
      </c>
      <c r="J9" s="116">
        <f>IF(L9, 1, 0) + IF(M9, 2, 0) + IF(N9, 4, 0) + IF(O9, 8, 0) + IF(P9, 16, 0)</f>
        <v>1</v>
      </c>
      <c r="K9" s="7" t="b">
        <v>0</v>
      </c>
      <c r="L9" s="7" t="b">
        <v>1</v>
      </c>
      <c r="M9" s="7" t="b">
        <v>0</v>
      </c>
      <c r="N9" s="7" t="b">
        <v>0</v>
      </c>
      <c r="O9" s="7" t="b">
        <v>0</v>
      </c>
      <c r="P9" s="7" t="b">
        <v>0</v>
      </c>
    </row>
    <row r="10" spans="1:16" s="75" customFormat="1" ht="14.25" customHeight="1" x14ac:dyDescent="0.25">
      <c r="B10" s="101" t="s">
        <v>22</v>
      </c>
      <c r="C10" s="112">
        <v>0.9375</v>
      </c>
      <c r="D10" s="113">
        <v>1.6</v>
      </c>
      <c r="E10" s="113">
        <v>9</v>
      </c>
      <c r="F10" s="113">
        <v>35</v>
      </c>
      <c r="G10" s="114" t="s">
        <v>184</v>
      </c>
      <c r="H10" s="113">
        <v>5</v>
      </c>
      <c r="I10" s="117"/>
      <c r="J10" s="116">
        <f>IF(L10, 1, 0) + IF(M10, 2, 0) + IF(N10, 4, 0) + IF(O10, 8, 0) + IF(P10, 16, 0)</f>
        <v>0</v>
      </c>
      <c r="K10" s="8" t="b">
        <v>1</v>
      </c>
      <c r="L10" s="8" t="b">
        <v>0</v>
      </c>
      <c r="M10" s="8" t="b">
        <v>0</v>
      </c>
      <c r="N10" s="8" t="b">
        <v>0</v>
      </c>
      <c r="O10" s="8" t="b">
        <v>0</v>
      </c>
      <c r="P10" s="8" t="b">
        <v>0</v>
      </c>
    </row>
    <row r="11" spans="1:16" s="75" customFormat="1" ht="14.25" customHeight="1" thickBot="1" x14ac:dyDescent="0.3">
      <c r="B11" s="76" t="s">
        <v>23</v>
      </c>
      <c r="C11" s="118">
        <v>0.18055555555555555</v>
      </c>
      <c r="D11" s="119">
        <v>1.6</v>
      </c>
      <c r="E11" s="119">
        <v>7</v>
      </c>
      <c r="F11" s="119">
        <v>37</v>
      </c>
      <c r="G11" s="114" t="s">
        <v>183</v>
      </c>
      <c r="H11" s="113">
        <v>1</v>
      </c>
      <c r="I11" s="120"/>
      <c r="J11" s="116">
        <f>IF(L11, 1, 0) + IF(M11, 2, 0) + IF(N11, 4, 0) + IF(O11, 8, 0) + IF(P11, 16, 0)</f>
        <v>0</v>
      </c>
      <c r="K11" s="77" t="b">
        <v>1</v>
      </c>
      <c r="L11" s="77" t="b">
        <v>0</v>
      </c>
      <c r="M11" s="77" t="b">
        <v>0</v>
      </c>
      <c r="N11" s="77" t="b">
        <v>0</v>
      </c>
      <c r="O11" s="77" t="b">
        <v>0</v>
      </c>
      <c r="P11" s="77" t="b">
        <v>0</v>
      </c>
    </row>
    <row r="12" spans="1:16" ht="14.25" customHeight="1" thickBot="1" x14ac:dyDescent="0.3">
      <c r="B12" s="10" t="s">
        <v>24</v>
      </c>
      <c r="C12" s="93">
        <f>(24-C9)+C11</f>
        <v>23.472222222222225</v>
      </c>
      <c r="D12" s="11">
        <f>AVERAGE(D9:D11)</f>
        <v>1.6000000000000003</v>
      </c>
      <c r="E12" s="11">
        <f>AVERAGE(E9:E11)</f>
        <v>8.3333333333333339</v>
      </c>
      <c r="F12" s="12">
        <f>AVERAGE(F9:F11)</f>
        <v>33.666666666666664</v>
      </c>
      <c r="G12" s="13"/>
      <c r="H12" s="14">
        <f>AVERAGE(H9:H11)</f>
        <v>3</v>
      </c>
      <c r="I12" s="15"/>
      <c r="J12" s="16">
        <f>AVERAGE(J9:J11)</f>
        <v>0.33333333333333331</v>
      </c>
      <c r="K12" s="111"/>
      <c r="L12" s="78"/>
      <c r="M12" s="78"/>
      <c r="N12" s="78"/>
      <c r="O12" s="78"/>
      <c r="P12" s="78"/>
    </row>
    <row r="13" spans="1:16" ht="14.1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4.1" customHeight="1" x14ac:dyDescent="0.25">
      <c r="B14" s="171" t="s">
        <v>25</v>
      </c>
      <c r="C14" s="17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4.1" customHeight="1" x14ac:dyDescent="0.25">
      <c r="B15" s="4"/>
      <c r="C15" s="17" t="s">
        <v>26</v>
      </c>
      <c r="D15" s="18" t="s">
        <v>27</v>
      </c>
      <c r="E15" s="110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8" t="s">
        <v>36</v>
      </c>
      <c r="N15" s="18" t="s">
        <v>37</v>
      </c>
      <c r="O15" s="18" t="s">
        <v>38</v>
      </c>
      <c r="P15" s="20" t="s">
        <v>39</v>
      </c>
    </row>
    <row r="16" spans="1:16" s="75" customFormat="1" ht="14.1" customHeight="1" x14ac:dyDescent="0.25">
      <c r="A16" s="31"/>
      <c r="B16" s="21" t="s">
        <v>40</v>
      </c>
      <c r="C16" s="126" t="s">
        <v>175</v>
      </c>
      <c r="D16" s="127" t="s">
        <v>179</v>
      </c>
      <c r="E16" s="114" t="s">
        <v>180</v>
      </c>
      <c r="F16" s="114" t="s">
        <v>186</v>
      </c>
      <c r="G16" s="114" t="s">
        <v>187</v>
      </c>
      <c r="H16" s="114" t="s">
        <v>185</v>
      </c>
      <c r="I16" s="114" t="s">
        <v>179</v>
      </c>
      <c r="J16" s="114"/>
      <c r="K16" s="114"/>
      <c r="L16" s="114"/>
      <c r="M16" s="114"/>
      <c r="N16" s="114"/>
      <c r="O16" s="114"/>
      <c r="P16" s="114" t="s">
        <v>175</v>
      </c>
    </row>
    <row r="17" spans="1:16" s="75" customFormat="1" ht="14.1" customHeight="1" x14ac:dyDescent="0.25">
      <c r="A17" s="31"/>
      <c r="B17" s="21" t="s">
        <v>41</v>
      </c>
      <c r="C17" s="112">
        <v>0.64097222222222217</v>
      </c>
      <c r="D17" s="112">
        <v>0.6430555555555556</v>
      </c>
      <c r="E17" s="112">
        <v>0.68541666666666667</v>
      </c>
      <c r="F17" s="112">
        <v>5.2777777777777778E-2</v>
      </c>
      <c r="G17" s="112">
        <v>0.15416666666666667</v>
      </c>
      <c r="H17" s="112">
        <v>0.17777777777777778</v>
      </c>
      <c r="I17" s="112">
        <v>0.19583333333333333</v>
      </c>
      <c r="J17" s="136"/>
      <c r="K17" s="136"/>
      <c r="L17" s="136"/>
      <c r="M17" s="136"/>
      <c r="N17" s="136"/>
      <c r="O17" s="112"/>
      <c r="P17" s="112">
        <v>0.21319444444444444</v>
      </c>
    </row>
    <row r="18" spans="1:16" s="75" customFormat="1" ht="14.1" customHeight="1" x14ac:dyDescent="0.25">
      <c r="A18" s="31"/>
      <c r="B18" s="21" t="s">
        <v>42</v>
      </c>
      <c r="C18" s="114">
        <v>50316</v>
      </c>
      <c r="D18" s="114">
        <f>C18+1</f>
        <v>50317</v>
      </c>
      <c r="E18" s="114">
        <f t="shared" ref="E18" si="0">D19+1</f>
        <v>50322</v>
      </c>
      <c r="F18" s="114">
        <f t="shared" ref="F18" si="1">E19+1</f>
        <v>50565</v>
      </c>
      <c r="G18" s="114">
        <f t="shared" ref="G18" si="2">F19+1</f>
        <v>50632</v>
      </c>
      <c r="H18" s="114">
        <f t="shared" ref="H18" si="3">G19+1</f>
        <v>50648</v>
      </c>
      <c r="I18" s="114">
        <f t="shared" ref="I18" si="4">H19+1</f>
        <v>50660</v>
      </c>
      <c r="J18" s="114"/>
      <c r="K18" s="114"/>
      <c r="L18" s="114"/>
      <c r="M18" s="114"/>
      <c r="N18" s="114"/>
      <c r="O18" s="114"/>
      <c r="P18" s="114">
        <f>MAX(C18:O19)+1</f>
        <v>50673</v>
      </c>
    </row>
    <row r="19" spans="1:16" s="75" customFormat="1" ht="14.1" customHeight="1" thickBot="1" x14ac:dyDescent="0.3">
      <c r="A19" s="31"/>
      <c r="B19" s="9" t="s">
        <v>43</v>
      </c>
      <c r="C19" s="79"/>
      <c r="D19" s="114">
        <v>50321</v>
      </c>
      <c r="E19" s="128">
        <v>50564</v>
      </c>
      <c r="F19" s="128">
        <v>50631</v>
      </c>
      <c r="G19" s="128">
        <v>50647</v>
      </c>
      <c r="H19" s="128">
        <v>50659</v>
      </c>
      <c r="I19" s="128">
        <f>I18+12</f>
        <v>50672</v>
      </c>
      <c r="J19" s="128"/>
      <c r="K19" s="128"/>
      <c r="L19" s="128"/>
      <c r="M19" s="128"/>
      <c r="N19" s="128"/>
      <c r="O19" s="128"/>
      <c r="P19" s="85"/>
    </row>
    <row r="20" spans="1:16" ht="14.1" customHeight="1" thickBot="1" x14ac:dyDescent="0.3">
      <c r="B20" s="19" t="s">
        <v>44</v>
      </c>
      <c r="C20" s="85"/>
      <c r="D20" s="86">
        <f t="shared" ref="D20:L20" si="5">IF(ISNUMBER(D18),D19-D18+1,"")</f>
        <v>5</v>
      </c>
      <c r="E20" s="94">
        <f t="shared" si="5"/>
        <v>243</v>
      </c>
      <c r="F20" s="94">
        <f>IF(ISNUMBER(F18),F19-F18+1,"")</f>
        <v>67</v>
      </c>
      <c r="G20" s="94">
        <f>IF(ISNUMBER(G18),G19-G18+1,"")</f>
        <v>16</v>
      </c>
      <c r="H20" s="94">
        <f t="shared" si="5"/>
        <v>12</v>
      </c>
      <c r="I20" s="94">
        <f>IF(ISNUMBER(I18),I19-I18+1,"")</f>
        <v>13</v>
      </c>
      <c r="J20" s="94" t="str">
        <f>IF(ISNUMBER(J18),J19-J18+1,"")</f>
        <v/>
      </c>
      <c r="K20" s="84" t="str">
        <f t="shared" si="5"/>
        <v/>
      </c>
      <c r="L20" s="84" t="str">
        <f t="shared" si="5"/>
        <v/>
      </c>
      <c r="M20" s="84" t="str">
        <f>IF(ISNUMBER(M18),M19-M18+1,"")</f>
        <v/>
      </c>
      <c r="N20" s="84" t="str">
        <f>IF(ISNUMBER(N18),N19-N18+1,"")</f>
        <v/>
      </c>
      <c r="O20" s="84" t="str">
        <f>IF(ISNUMBER(O18),O19-O18+1,"")</f>
        <v/>
      </c>
      <c r="P20" s="85"/>
    </row>
    <row r="21" spans="1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3.5" customHeight="1" x14ac:dyDescent="0.25">
      <c r="B22" s="179" t="s">
        <v>45</v>
      </c>
      <c r="C22" s="21" t="s">
        <v>21</v>
      </c>
      <c r="D22" s="21" t="s">
        <v>23</v>
      </c>
      <c r="E22" s="21" t="s">
        <v>46</v>
      </c>
      <c r="F22" s="180" t="s">
        <v>47</v>
      </c>
      <c r="G22" s="180"/>
      <c r="H22" s="180"/>
      <c r="I22" s="180"/>
      <c r="J22" s="21" t="s">
        <v>21</v>
      </c>
      <c r="K22" s="21" t="s">
        <v>23</v>
      </c>
      <c r="L22" s="21" t="s">
        <v>46</v>
      </c>
      <c r="M22" s="180" t="s">
        <v>47</v>
      </c>
      <c r="N22" s="180"/>
      <c r="O22" s="180"/>
      <c r="P22" s="180"/>
    </row>
    <row r="23" spans="1:16" ht="13.5" customHeight="1" x14ac:dyDescent="0.25">
      <c r="B23" s="179"/>
      <c r="C23" s="112"/>
      <c r="D23" s="112"/>
      <c r="E23" s="114" t="s">
        <v>176</v>
      </c>
      <c r="F23" s="178" t="s">
        <v>181</v>
      </c>
      <c r="G23" s="178"/>
      <c r="H23" s="178"/>
      <c r="I23" s="178"/>
      <c r="J23" s="134">
        <v>0.20069444444444443</v>
      </c>
      <c r="K23" s="134">
        <v>0.2076388888888889</v>
      </c>
      <c r="L23" s="114" t="s">
        <v>173</v>
      </c>
      <c r="M23" s="178" t="s">
        <v>193</v>
      </c>
      <c r="N23" s="178"/>
      <c r="O23" s="178"/>
      <c r="P23" s="178"/>
    </row>
    <row r="24" spans="1:16" ht="13.5" customHeight="1" x14ac:dyDescent="0.25">
      <c r="B24" s="179"/>
      <c r="C24" s="112"/>
      <c r="D24" s="112"/>
      <c r="E24" s="114" t="s">
        <v>172</v>
      </c>
      <c r="F24" s="178" t="s">
        <v>181</v>
      </c>
      <c r="G24" s="178"/>
      <c r="H24" s="178"/>
      <c r="I24" s="178"/>
      <c r="J24" s="135"/>
      <c r="K24" s="135"/>
      <c r="L24" s="114" t="s">
        <v>177</v>
      </c>
      <c r="M24" s="178" t="s">
        <v>191</v>
      </c>
      <c r="N24" s="178"/>
      <c r="O24" s="178"/>
      <c r="P24" s="178"/>
    </row>
    <row r="25" spans="1:16" ht="13.5" customHeight="1" x14ac:dyDescent="0.25">
      <c r="B25" s="179"/>
      <c r="C25" s="112"/>
      <c r="D25" s="112"/>
      <c r="E25" s="114" t="s">
        <v>174</v>
      </c>
      <c r="F25" s="178" t="s">
        <v>181</v>
      </c>
      <c r="G25" s="178"/>
      <c r="H25" s="178"/>
      <c r="I25" s="178"/>
      <c r="J25" s="134">
        <v>0.2076388888888889</v>
      </c>
      <c r="K25" s="134">
        <v>0.21180555555555555</v>
      </c>
      <c r="L25" s="114" t="s">
        <v>172</v>
      </c>
      <c r="M25" s="178" t="s">
        <v>194</v>
      </c>
      <c r="N25" s="178"/>
      <c r="O25" s="178"/>
      <c r="P25" s="178"/>
    </row>
    <row r="26" spans="1:16" ht="13.5" customHeight="1" x14ac:dyDescent="0.25">
      <c r="B26" s="179"/>
      <c r="C26" s="112"/>
      <c r="D26" s="112"/>
      <c r="E26" s="114" t="s">
        <v>173</v>
      </c>
      <c r="F26" s="178" t="s">
        <v>181</v>
      </c>
      <c r="G26" s="178"/>
      <c r="H26" s="178"/>
      <c r="I26" s="178"/>
      <c r="J26" s="135"/>
      <c r="K26" s="135"/>
      <c r="L26" s="114" t="s">
        <v>178</v>
      </c>
      <c r="M26" s="178" t="s">
        <v>191</v>
      </c>
      <c r="N26" s="178"/>
      <c r="O26" s="178"/>
      <c r="P26" s="178"/>
    </row>
    <row r="27" spans="1:16" ht="13.5" customHeight="1" x14ac:dyDescent="0.25">
      <c r="B27" s="1"/>
      <c r="C27" s="89"/>
      <c r="D27" s="8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</row>
    <row r="28" spans="1:16" ht="14.1" customHeight="1" thickBot="1" x14ac:dyDescent="0.3">
      <c r="B28" s="171" t="s">
        <v>48</v>
      </c>
      <c r="C28" s="171"/>
      <c r="D28" s="17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4.1" customHeight="1" x14ac:dyDescent="0.25">
      <c r="B29" s="22"/>
      <c r="C29" s="23" t="s">
        <v>49</v>
      </c>
      <c r="D29" s="24" t="s">
        <v>50</v>
      </c>
      <c r="E29" s="24" t="s">
        <v>51</v>
      </c>
      <c r="F29" s="24" t="s">
        <v>52</v>
      </c>
      <c r="G29" s="24" t="s">
        <v>53</v>
      </c>
      <c r="H29" s="24" t="s">
        <v>54</v>
      </c>
      <c r="I29" s="24" t="s">
        <v>55</v>
      </c>
      <c r="J29" s="24" t="s">
        <v>56</v>
      </c>
      <c r="K29" s="24" t="s">
        <v>57</v>
      </c>
      <c r="L29" s="24" t="s">
        <v>58</v>
      </c>
      <c r="M29" s="24" t="s">
        <v>59</v>
      </c>
      <c r="N29" s="24" t="s">
        <v>60</v>
      </c>
      <c r="O29" s="25" t="s">
        <v>61</v>
      </c>
      <c r="P29" s="26" t="s">
        <v>62</v>
      </c>
    </row>
    <row r="30" spans="1:16" ht="14.1" customHeight="1" x14ac:dyDescent="0.25">
      <c r="B30" s="22" t="s">
        <v>166</v>
      </c>
      <c r="C30" s="129">
        <v>0.34236111111111112</v>
      </c>
      <c r="D30" s="130">
        <v>8.8888888888888892E-2</v>
      </c>
      <c r="E30" s="130"/>
      <c r="F30" s="130"/>
      <c r="G30" s="130"/>
      <c r="H30" s="130"/>
      <c r="I30" s="130"/>
      <c r="J30" s="130">
        <v>2.0833333333333332E-2</v>
      </c>
      <c r="K30" s="131"/>
      <c r="L30" s="130"/>
      <c r="M30" s="130"/>
      <c r="N30" s="130"/>
      <c r="O30" s="108"/>
      <c r="P30" s="95">
        <f>SUM(C30:J30,L30:N30)</f>
        <v>0.45208333333333334</v>
      </c>
    </row>
    <row r="31" spans="1:16" ht="14.1" customHeight="1" x14ac:dyDescent="0.25">
      <c r="B31" s="22" t="s">
        <v>167</v>
      </c>
      <c r="C31" s="132">
        <v>0.36736111111111108</v>
      </c>
      <c r="D31" s="133">
        <v>0.1013888888888889</v>
      </c>
      <c r="E31" s="102"/>
      <c r="F31" s="102"/>
      <c r="G31" s="102"/>
      <c r="H31" s="102"/>
      <c r="I31" s="102"/>
      <c r="J31" s="133">
        <v>2.361111111111111E-2</v>
      </c>
      <c r="K31" s="133">
        <v>1.9444444444444445E-2</v>
      </c>
      <c r="L31" s="133"/>
      <c r="M31" s="133"/>
      <c r="N31" s="133"/>
      <c r="O31" s="105"/>
      <c r="P31" s="95">
        <f>SUM(C31:N31)</f>
        <v>0.51180555555555562</v>
      </c>
    </row>
    <row r="32" spans="1:16" ht="14.1" customHeight="1" x14ac:dyDescent="0.25">
      <c r="B32" s="22" t="s">
        <v>63</v>
      </c>
      <c r="C32" s="132"/>
      <c r="D32" s="102"/>
      <c r="E32" s="102"/>
      <c r="F32" s="102"/>
      <c r="G32" s="102"/>
      <c r="H32" s="102"/>
      <c r="I32" s="102"/>
      <c r="J32" s="133"/>
      <c r="K32" s="102"/>
      <c r="L32" s="106"/>
      <c r="M32" s="106"/>
      <c r="N32" s="106"/>
      <c r="O32" s="107"/>
      <c r="P32" s="95">
        <f>SUM(C32:N32)</f>
        <v>0</v>
      </c>
    </row>
    <row r="33" spans="2:16" ht="14.1" customHeight="1" thickBot="1" x14ac:dyDescent="0.3">
      <c r="B33" s="22" t="s">
        <v>64</v>
      </c>
      <c r="C33" s="103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8"/>
      <c r="P33" s="96">
        <f>SUM(C33:N33)</f>
        <v>0</v>
      </c>
    </row>
    <row r="34" spans="2:16" ht="14.1" customHeight="1" x14ac:dyDescent="0.25">
      <c r="B34" s="69" t="s">
        <v>165</v>
      </c>
      <c r="C34" s="90">
        <f>C31-C32-C33</f>
        <v>0.36736111111111108</v>
      </c>
      <c r="D34" s="100">
        <f t="shared" ref="D34:P34" si="6">D31-D32-D33</f>
        <v>0.1013888888888889</v>
      </c>
      <c r="E34" s="90">
        <f t="shared" si="6"/>
        <v>0</v>
      </c>
      <c r="F34" s="90">
        <f t="shared" si="6"/>
        <v>0</v>
      </c>
      <c r="G34" s="90">
        <f t="shared" si="6"/>
        <v>0</v>
      </c>
      <c r="H34" s="90">
        <f t="shared" si="6"/>
        <v>0</v>
      </c>
      <c r="I34" s="90">
        <f t="shared" si="6"/>
        <v>0</v>
      </c>
      <c r="J34" s="90">
        <f t="shared" si="6"/>
        <v>2.361111111111111E-2</v>
      </c>
      <c r="K34" s="90">
        <f t="shared" si="6"/>
        <v>1.9444444444444445E-2</v>
      </c>
      <c r="L34" s="90">
        <f t="shared" si="6"/>
        <v>0</v>
      </c>
      <c r="M34" s="90">
        <f t="shared" si="6"/>
        <v>0</v>
      </c>
      <c r="N34" s="90">
        <f t="shared" si="6"/>
        <v>0</v>
      </c>
      <c r="O34" s="91"/>
      <c r="P34" s="92">
        <f t="shared" si="6"/>
        <v>0.51180555555555562</v>
      </c>
    </row>
    <row r="35" spans="2:16" ht="13.5" customHeight="1" x14ac:dyDescent="0.25"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</row>
    <row r="36" spans="2:16" ht="18" customHeight="1" x14ac:dyDescent="0.25">
      <c r="B36" s="197" t="s">
        <v>65</v>
      </c>
      <c r="C36" s="186" t="s">
        <v>189</v>
      </c>
      <c r="D36" s="187"/>
      <c r="E36" s="186" t="s">
        <v>190</v>
      </c>
      <c r="F36" s="187"/>
      <c r="G36" s="186" t="s">
        <v>192</v>
      </c>
      <c r="H36" s="187"/>
      <c r="I36" s="188"/>
      <c r="J36" s="187"/>
      <c r="K36" s="189"/>
      <c r="L36" s="187"/>
      <c r="M36" s="190"/>
      <c r="N36" s="187"/>
      <c r="O36" s="181"/>
      <c r="P36" s="181"/>
    </row>
    <row r="37" spans="2:16" ht="18" customHeight="1" x14ac:dyDescent="0.25">
      <c r="B37" s="198"/>
      <c r="C37" s="182"/>
      <c r="D37" s="182"/>
      <c r="E37" s="183"/>
      <c r="F37" s="181"/>
      <c r="G37" s="184"/>
      <c r="H37" s="181"/>
      <c r="I37" s="183"/>
      <c r="J37" s="181"/>
      <c r="K37" s="183"/>
      <c r="L37" s="181"/>
      <c r="M37" s="185"/>
      <c r="N37" s="181"/>
      <c r="O37" s="181"/>
      <c r="P37" s="181"/>
    </row>
    <row r="38" spans="2:16" ht="18" customHeight="1" x14ac:dyDescent="0.25">
      <c r="B38" s="198"/>
      <c r="C38" s="184"/>
      <c r="D38" s="181"/>
      <c r="E38" s="183"/>
      <c r="F38" s="181"/>
      <c r="G38" s="183"/>
      <c r="H38" s="181"/>
      <c r="I38" s="183"/>
      <c r="J38" s="181"/>
      <c r="K38" s="183"/>
      <c r="L38" s="181"/>
      <c r="M38" s="183"/>
      <c r="N38" s="181"/>
      <c r="O38" s="181"/>
      <c r="P38" s="181"/>
    </row>
    <row r="39" spans="2:16" ht="18" customHeight="1" x14ac:dyDescent="0.25">
      <c r="B39" s="198"/>
      <c r="C39" s="181"/>
      <c r="D39" s="181"/>
      <c r="E39" s="183"/>
      <c r="F39" s="181"/>
      <c r="G39" s="184"/>
      <c r="H39" s="181"/>
      <c r="I39" s="183"/>
      <c r="J39" s="181"/>
      <c r="K39" s="183"/>
      <c r="L39" s="181"/>
      <c r="M39" s="184"/>
      <c r="N39" s="181"/>
      <c r="O39" s="181"/>
      <c r="P39" s="181"/>
    </row>
    <row r="40" spans="2:16" ht="18" customHeight="1" x14ac:dyDescent="0.25">
      <c r="B40" s="198"/>
      <c r="C40" s="181"/>
      <c r="D40" s="181"/>
      <c r="E40" s="181"/>
      <c r="F40" s="181"/>
      <c r="G40" s="181"/>
      <c r="H40" s="181"/>
      <c r="I40" s="181"/>
      <c r="J40" s="181"/>
      <c r="K40" s="183"/>
      <c r="L40" s="181"/>
      <c r="M40" s="181"/>
      <c r="N40" s="181"/>
      <c r="O40" s="181"/>
      <c r="P40" s="181"/>
    </row>
    <row r="41" spans="2:16" ht="18" customHeight="1" x14ac:dyDescent="0.25">
      <c r="B41" s="199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 x14ac:dyDescent="0.25">
      <c r="B43" s="191" t="s">
        <v>66</v>
      </c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3"/>
    </row>
    <row r="44" spans="2:16" ht="14.1" customHeight="1" x14ac:dyDescent="0.25">
      <c r="B44" s="137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9"/>
    </row>
    <row r="45" spans="2:16" ht="14.1" customHeigh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2"/>
    </row>
    <row r="46" spans="2:16" ht="14.1" customHeight="1" x14ac:dyDescent="0.25"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6"/>
    </row>
    <row r="47" spans="2:16" ht="14.1" customHeigh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2"/>
    </row>
    <row r="48" spans="2:16" ht="14.1" customHeigh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2"/>
    </row>
    <row r="49" spans="2:16" ht="14.1" customHeigh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2"/>
    </row>
    <row r="50" spans="2:16" ht="14.1" customHeigh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2"/>
    </row>
    <row r="51" spans="2:16" ht="14.1" customHeigh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2"/>
    </row>
    <row r="52" spans="2:16" ht="14.1" customHeight="1" thickBot="1" x14ac:dyDescent="0.3">
      <c r="B52" s="200"/>
      <c r="C52" s="201"/>
      <c r="D52" s="141"/>
      <c r="E52" s="141"/>
      <c r="F52" s="141"/>
      <c r="G52" s="201"/>
      <c r="H52" s="201"/>
      <c r="I52" s="201"/>
      <c r="J52" s="201"/>
      <c r="K52" s="201"/>
      <c r="L52" s="201"/>
      <c r="M52" s="201"/>
      <c r="N52" s="201"/>
      <c r="O52" s="201"/>
      <c r="P52" s="202"/>
    </row>
    <row r="53" spans="2:16" ht="14.1" customHeight="1" thickTop="1" thickBot="1" x14ac:dyDescent="0.3">
      <c r="B53" s="203" t="s">
        <v>164</v>
      </c>
      <c r="C53" s="204"/>
      <c r="D53" s="88"/>
      <c r="E53" s="88"/>
      <c r="F53" s="88"/>
      <c r="G53" s="207"/>
      <c r="H53" s="208"/>
      <c r="I53" s="208"/>
      <c r="J53" s="208"/>
      <c r="K53" s="208"/>
      <c r="L53" s="208"/>
      <c r="M53" s="208"/>
      <c r="N53" s="208"/>
      <c r="O53" s="208"/>
      <c r="P53" s="209"/>
    </row>
    <row r="54" spans="2:16" ht="14.1" customHeight="1" thickTop="1" thickBot="1" x14ac:dyDescent="0.3">
      <c r="B54" s="205" t="s">
        <v>163</v>
      </c>
      <c r="C54" s="206"/>
      <c r="D54" s="206"/>
      <c r="E54" s="206"/>
      <c r="F54" s="88">
        <v>781</v>
      </c>
      <c r="G54" s="210"/>
      <c r="H54" s="211"/>
      <c r="I54" s="211"/>
      <c r="J54" s="211"/>
      <c r="K54" s="211"/>
      <c r="L54" s="211"/>
      <c r="M54" s="211"/>
      <c r="N54" s="211"/>
      <c r="O54" s="211"/>
      <c r="P54" s="212"/>
    </row>
    <row r="55" spans="2:16" ht="13.5" customHeight="1" thickTop="1" x14ac:dyDescent="0.25"/>
    <row r="56" spans="2:16" ht="17.25" customHeight="1" x14ac:dyDescent="0.25">
      <c r="B56" s="158" t="s">
        <v>67</v>
      </c>
      <c r="C56" s="158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8"/>
      <c r="O56" s="28"/>
      <c r="P56" s="28"/>
    </row>
    <row r="57" spans="2:16" ht="17.100000000000001" customHeight="1" x14ac:dyDescent="0.25">
      <c r="B57" s="159" t="s">
        <v>68</v>
      </c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1"/>
      <c r="N57" s="162" t="s">
        <v>69</v>
      </c>
      <c r="O57" s="160"/>
      <c r="P57" s="163"/>
    </row>
    <row r="58" spans="2:16" ht="17.100000000000001" customHeight="1" x14ac:dyDescent="0.25">
      <c r="B58" s="164" t="s">
        <v>70</v>
      </c>
      <c r="C58" s="165"/>
      <c r="D58" s="166"/>
      <c r="E58" s="164" t="s">
        <v>71</v>
      </c>
      <c r="F58" s="165"/>
      <c r="G58" s="166"/>
      <c r="H58" s="165" t="s">
        <v>72</v>
      </c>
      <c r="I58" s="165"/>
      <c r="J58" s="165"/>
      <c r="K58" s="167" t="s">
        <v>73</v>
      </c>
      <c r="L58" s="165"/>
      <c r="M58" s="168"/>
      <c r="N58" s="169"/>
      <c r="O58" s="165"/>
      <c r="P58" s="170"/>
    </row>
    <row r="59" spans="2:16" ht="20.100000000000001" customHeight="1" x14ac:dyDescent="0.25">
      <c r="B59" s="213" t="s">
        <v>74</v>
      </c>
      <c r="C59" s="214"/>
      <c r="D59" s="29" t="b">
        <v>1</v>
      </c>
      <c r="E59" s="213" t="s">
        <v>75</v>
      </c>
      <c r="F59" s="214"/>
      <c r="G59" s="29" t="b">
        <v>1</v>
      </c>
      <c r="H59" s="215" t="s">
        <v>76</v>
      </c>
      <c r="I59" s="214"/>
      <c r="J59" s="29" t="b">
        <v>1</v>
      </c>
      <c r="K59" s="215" t="s">
        <v>77</v>
      </c>
      <c r="L59" s="214"/>
      <c r="M59" s="29" t="b">
        <v>1</v>
      </c>
      <c r="N59" s="216" t="s">
        <v>78</v>
      </c>
      <c r="O59" s="214"/>
      <c r="P59" s="29" t="b">
        <v>1</v>
      </c>
    </row>
    <row r="60" spans="2:16" ht="20.100000000000001" customHeight="1" x14ac:dyDescent="0.25">
      <c r="B60" s="213" t="s">
        <v>79</v>
      </c>
      <c r="C60" s="214"/>
      <c r="D60" s="29" t="b">
        <v>1</v>
      </c>
      <c r="E60" s="213" t="s">
        <v>80</v>
      </c>
      <c r="F60" s="214"/>
      <c r="G60" s="29" t="b">
        <v>1</v>
      </c>
      <c r="H60" s="215" t="s">
        <v>81</v>
      </c>
      <c r="I60" s="214"/>
      <c r="J60" s="29" t="b">
        <v>1</v>
      </c>
      <c r="K60" s="215" t="s">
        <v>82</v>
      </c>
      <c r="L60" s="214"/>
      <c r="M60" s="29" t="b">
        <v>1</v>
      </c>
      <c r="N60" s="216" t="s">
        <v>83</v>
      </c>
      <c r="O60" s="214"/>
      <c r="P60" s="29" t="b">
        <v>1</v>
      </c>
    </row>
    <row r="61" spans="2:16" ht="20.100000000000001" customHeight="1" x14ac:dyDescent="0.25">
      <c r="B61" s="213" t="s">
        <v>84</v>
      </c>
      <c r="C61" s="214"/>
      <c r="D61" s="29" t="b">
        <v>1</v>
      </c>
      <c r="E61" s="213" t="s">
        <v>85</v>
      </c>
      <c r="F61" s="214"/>
      <c r="G61" s="29" t="b">
        <v>1</v>
      </c>
      <c r="H61" s="215" t="s">
        <v>86</v>
      </c>
      <c r="I61" s="214"/>
      <c r="J61" s="29" t="b">
        <v>1</v>
      </c>
      <c r="K61" s="215" t="s">
        <v>87</v>
      </c>
      <c r="L61" s="214"/>
      <c r="M61" s="29" t="b">
        <v>1</v>
      </c>
      <c r="N61" s="216" t="s">
        <v>88</v>
      </c>
      <c r="O61" s="214"/>
      <c r="P61" s="29" t="b">
        <v>1</v>
      </c>
    </row>
    <row r="62" spans="2:16" ht="20.100000000000001" customHeight="1" x14ac:dyDescent="0.25">
      <c r="B62" s="215" t="s">
        <v>86</v>
      </c>
      <c r="C62" s="214"/>
      <c r="D62" s="29" t="b">
        <v>1</v>
      </c>
      <c r="E62" s="213" t="s">
        <v>89</v>
      </c>
      <c r="F62" s="214"/>
      <c r="G62" s="29" t="b">
        <v>1</v>
      </c>
      <c r="H62" s="215" t="s">
        <v>90</v>
      </c>
      <c r="I62" s="214"/>
      <c r="J62" s="29" t="b">
        <v>0</v>
      </c>
      <c r="K62" s="215" t="s">
        <v>91</v>
      </c>
      <c r="L62" s="214"/>
      <c r="M62" s="29" t="b">
        <v>1</v>
      </c>
      <c r="N62" s="216" t="s">
        <v>81</v>
      </c>
      <c r="O62" s="214"/>
      <c r="P62" s="29" t="b">
        <v>1</v>
      </c>
    </row>
    <row r="63" spans="2:16" ht="20.100000000000001" customHeight="1" x14ac:dyDescent="0.25">
      <c r="B63" s="215" t="s">
        <v>92</v>
      </c>
      <c r="C63" s="214"/>
      <c r="D63" s="29" t="b">
        <v>1</v>
      </c>
      <c r="E63" s="213" t="s">
        <v>93</v>
      </c>
      <c r="F63" s="214"/>
      <c r="G63" s="29" t="b">
        <v>1</v>
      </c>
      <c r="H63" s="34"/>
      <c r="I63" s="35"/>
      <c r="J63" s="36"/>
      <c r="K63" s="215" t="s">
        <v>94</v>
      </c>
      <c r="L63" s="214"/>
      <c r="M63" s="29" t="b">
        <v>1</v>
      </c>
      <c r="N63" s="216" t="s">
        <v>162</v>
      </c>
      <c r="O63" s="214"/>
      <c r="P63" s="29" t="b">
        <v>1</v>
      </c>
    </row>
    <row r="64" spans="2:16" ht="20.100000000000001" customHeight="1" x14ac:dyDescent="0.25">
      <c r="B64" s="215" t="s">
        <v>95</v>
      </c>
      <c r="C64" s="214"/>
      <c r="D64" s="29" t="b">
        <v>0</v>
      </c>
      <c r="E64" s="213" t="s">
        <v>96</v>
      </c>
      <c r="F64" s="214"/>
      <c r="G64" s="29" t="b">
        <v>1</v>
      </c>
      <c r="H64" s="37"/>
      <c r="I64" s="38"/>
      <c r="J64" s="39"/>
      <c r="K64" s="223" t="s">
        <v>97</v>
      </c>
      <c r="L64" s="224"/>
      <c r="M64" s="29" t="b">
        <v>1</v>
      </c>
      <c r="N64" s="40"/>
      <c r="O64" s="41"/>
      <c r="P64" s="42"/>
    </row>
    <row r="65" spans="2:17" ht="20.100000000000001" customHeight="1" x14ac:dyDescent="0.25">
      <c r="B65" s="41"/>
      <c r="C65" s="41"/>
      <c r="D65" s="43" t="b">
        <v>0</v>
      </c>
      <c r="E65" s="213" t="s">
        <v>160</v>
      </c>
      <c r="F65" s="214"/>
      <c r="G65" s="29" t="b">
        <v>1</v>
      </c>
      <c r="H65" s="38"/>
      <c r="I65" s="38"/>
      <c r="J65" s="44"/>
      <c r="K65" s="41"/>
      <c r="L65" s="41"/>
      <c r="M65" s="44"/>
      <c r="N65" s="45"/>
      <c r="O65" s="45"/>
      <c r="P65" s="44" t="b">
        <v>0</v>
      </c>
    </row>
    <row r="66" spans="2:17" ht="20.100000000000001" customHeight="1" x14ac:dyDescent="0.25"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2:17" ht="20.100000000000001" customHeight="1" x14ac:dyDescent="0.25"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</row>
    <row r="68" spans="2:17" ht="20.100000000000001" customHeight="1" thickBot="1" x14ac:dyDescent="0.3">
      <c r="B68" s="47"/>
      <c r="C68" s="47"/>
      <c r="D68" s="47"/>
      <c r="E68" s="47"/>
      <c r="F68" s="47"/>
      <c r="G68" s="71"/>
      <c r="H68" s="47"/>
      <c r="I68" s="47"/>
      <c r="J68" s="47"/>
      <c r="K68" s="47"/>
      <c r="L68" s="47"/>
      <c r="M68" s="47"/>
      <c r="N68" s="47"/>
      <c r="O68" s="47"/>
      <c r="P68" s="47"/>
    </row>
    <row r="69" spans="2:17" ht="9.9499999999999993" customHeight="1" x14ac:dyDescent="0.25">
      <c r="B69" s="217" t="s">
        <v>103</v>
      </c>
      <c r="C69" s="217"/>
      <c r="D69" s="47"/>
      <c r="E69" s="47"/>
      <c r="F69" s="219" t="s">
        <v>104</v>
      </c>
      <c r="G69" s="221" t="s">
        <v>105</v>
      </c>
      <c r="H69" s="47"/>
      <c r="I69" s="217" t="s">
        <v>106</v>
      </c>
      <c r="J69" s="217"/>
      <c r="K69" s="47"/>
      <c r="L69" s="48" t="s">
        <v>98</v>
      </c>
      <c r="M69" s="49" t="s">
        <v>99</v>
      </c>
      <c r="N69" s="49" t="s">
        <v>100</v>
      </c>
      <c r="O69" s="49" t="s">
        <v>101</v>
      </c>
      <c r="P69" s="50" t="s">
        <v>102</v>
      </c>
    </row>
    <row r="70" spans="2:17" ht="9.9499999999999993" customHeight="1" thickBot="1" x14ac:dyDescent="0.25">
      <c r="B70" s="218"/>
      <c r="C70" s="218"/>
      <c r="D70" s="51"/>
      <c r="E70" s="52"/>
      <c r="F70" s="220"/>
      <c r="G70" s="222"/>
      <c r="H70" s="53"/>
      <c r="I70" s="218"/>
      <c r="J70" s="218"/>
      <c r="K70" s="47"/>
      <c r="L70" s="54" t="s">
        <v>107</v>
      </c>
      <c r="M70" s="55">
        <v>0</v>
      </c>
      <c r="N70" s="55">
        <v>1</v>
      </c>
      <c r="O70" s="55">
        <v>2</v>
      </c>
      <c r="P70" s="56">
        <v>4</v>
      </c>
    </row>
    <row r="71" spans="2:17" ht="20.100000000000001" customHeight="1" x14ac:dyDescent="0.25">
      <c r="B71" s="57" t="s">
        <v>108</v>
      </c>
      <c r="C71" s="58" t="s">
        <v>109</v>
      </c>
      <c r="D71" s="59" t="s">
        <v>110</v>
      </c>
      <c r="E71" s="60" t="s">
        <v>111</v>
      </c>
      <c r="F71" s="58" t="s">
        <v>109</v>
      </c>
      <c r="G71" s="104" t="s">
        <v>110</v>
      </c>
      <c r="H71" s="61"/>
      <c r="I71" s="62" t="s">
        <v>112</v>
      </c>
      <c r="J71" s="30">
        <v>0</v>
      </c>
      <c r="K71" s="63" t="s">
        <v>170</v>
      </c>
      <c r="L71" s="30">
        <v>0</v>
      </c>
      <c r="M71" s="62" t="s">
        <v>113</v>
      </c>
      <c r="N71" s="30">
        <v>0</v>
      </c>
      <c r="O71" s="64" t="s">
        <v>114</v>
      </c>
      <c r="P71" s="30">
        <v>0</v>
      </c>
      <c r="Q71" s="68"/>
    </row>
    <row r="72" spans="2:17" ht="20.100000000000001" customHeight="1" x14ac:dyDescent="0.25">
      <c r="B72" s="65" t="s">
        <v>115</v>
      </c>
      <c r="C72" s="121">
        <v>-154.80000000000001</v>
      </c>
      <c r="D72" s="121">
        <v>-156</v>
      </c>
      <c r="E72" s="73" t="s">
        <v>116</v>
      </c>
      <c r="F72" s="121">
        <v>20</v>
      </c>
      <c r="G72" s="121">
        <v>19</v>
      </c>
      <c r="H72" s="80"/>
      <c r="I72" s="62" t="s">
        <v>117</v>
      </c>
      <c r="J72" s="30">
        <v>0</v>
      </c>
      <c r="K72" s="63" t="s">
        <v>171</v>
      </c>
      <c r="L72" s="30">
        <v>0</v>
      </c>
      <c r="M72" s="63" t="s">
        <v>118</v>
      </c>
      <c r="N72" s="30">
        <v>0</v>
      </c>
      <c r="O72" s="63" t="s">
        <v>168</v>
      </c>
      <c r="P72" s="30">
        <v>0</v>
      </c>
      <c r="Q72" s="68">
        <v>0</v>
      </c>
    </row>
    <row r="73" spans="2:17" ht="20.100000000000001" customHeight="1" x14ac:dyDescent="0.25">
      <c r="B73" s="65" t="s">
        <v>119</v>
      </c>
      <c r="C73" s="121">
        <v>-123</v>
      </c>
      <c r="D73" s="121">
        <v>-124</v>
      </c>
      <c r="E73" s="74" t="s">
        <v>120</v>
      </c>
      <c r="F73" s="123">
        <v>20</v>
      </c>
      <c r="G73" s="123">
        <v>20</v>
      </c>
      <c r="H73" s="80"/>
      <c r="I73" s="62" t="s">
        <v>121</v>
      </c>
      <c r="J73" s="30">
        <v>0</v>
      </c>
      <c r="K73" s="63" t="s">
        <v>122</v>
      </c>
      <c r="L73" s="30">
        <v>0</v>
      </c>
      <c r="M73" s="63" t="s">
        <v>123</v>
      </c>
      <c r="N73" s="30">
        <v>0</v>
      </c>
      <c r="O73" s="63" t="s">
        <v>169</v>
      </c>
      <c r="P73" s="30">
        <v>0</v>
      </c>
      <c r="Q73" s="68">
        <v>1</v>
      </c>
    </row>
    <row r="74" spans="2:17" ht="20.100000000000001" customHeight="1" x14ac:dyDescent="0.25">
      <c r="B74" s="65" t="s">
        <v>124</v>
      </c>
      <c r="C74" s="121">
        <v>-204.7</v>
      </c>
      <c r="D74" s="121">
        <v>-205.7</v>
      </c>
      <c r="E74" s="74" t="s">
        <v>125</v>
      </c>
      <c r="F74" s="124">
        <v>10</v>
      </c>
      <c r="G74" s="124">
        <v>10</v>
      </c>
      <c r="H74" s="80"/>
      <c r="I74" s="62" t="s">
        <v>126</v>
      </c>
      <c r="J74" s="30">
        <v>0</v>
      </c>
      <c r="K74" s="63" t="s">
        <v>127</v>
      </c>
      <c r="L74" s="30">
        <v>0</v>
      </c>
      <c r="M74" s="62" t="s">
        <v>128</v>
      </c>
      <c r="N74" s="30">
        <v>0</v>
      </c>
      <c r="O74" s="47"/>
      <c r="P74" s="47"/>
      <c r="Q74" s="68">
        <v>2</v>
      </c>
    </row>
    <row r="75" spans="2:17" ht="20.100000000000001" customHeight="1" x14ac:dyDescent="0.2">
      <c r="B75" s="65" t="s">
        <v>129</v>
      </c>
      <c r="C75" s="121">
        <v>-112.5</v>
      </c>
      <c r="D75" s="121">
        <v>-113.6</v>
      </c>
      <c r="E75" s="74" t="s">
        <v>130</v>
      </c>
      <c r="F75" s="124">
        <v>20</v>
      </c>
      <c r="G75" s="124">
        <v>25</v>
      </c>
      <c r="H75" s="81"/>
      <c r="I75" s="62" t="s">
        <v>131</v>
      </c>
      <c r="J75" s="30">
        <v>0</v>
      </c>
      <c r="K75" s="63" t="s">
        <v>132</v>
      </c>
      <c r="L75" s="30">
        <v>0</v>
      </c>
      <c r="M75" s="62" t="s">
        <v>133</v>
      </c>
      <c r="N75" s="30">
        <v>0</v>
      </c>
      <c r="O75" s="47"/>
      <c r="P75" s="47"/>
      <c r="Q75" s="68">
        <v>4</v>
      </c>
    </row>
    <row r="76" spans="2:17" ht="20.100000000000001" customHeight="1" x14ac:dyDescent="0.2">
      <c r="B76" s="65" t="s">
        <v>134</v>
      </c>
      <c r="C76" s="121">
        <v>24.3</v>
      </c>
      <c r="D76" s="121">
        <v>23.1</v>
      </c>
      <c r="E76" s="74" t="s">
        <v>135</v>
      </c>
      <c r="F76" s="124">
        <v>190</v>
      </c>
      <c r="G76" s="124">
        <v>190</v>
      </c>
      <c r="H76" s="81"/>
      <c r="I76" s="62" t="s">
        <v>136</v>
      </c>
      <c r="J76" s="30">
        <v>0</v>
      </c>
      <c r="K76" s="62" t="s">
        <v>137</v>
      </c>
      <c r="L76" s="30">
        <v>0</v>
      </c>
      <c r="M76" s="63" t="s">
        <v>138</v>
      </c>
      <c r="N76" s="30">
        <v>0</v>
      </c>
      <c r="O76" s="47"/>
      <c r="P76" s="47"/>
    </row>
    <row r="77" spans="2:17" ht="20.100000000000001" customHeight="1" x14ac:dyDescent="0.25">
      <c r="B77" s="65" t="s">
        <v>139</v>
      </c>
      <c r="C77" s="121">
        <v>28.7</v>
      </c>
      <c r="D77" s="121">
        <v>27.2</v>
      </c>
      <c r="E77" s="74" t="s">
        <v>140</v>
      </c>
      <c r="F77" s="124">
        <v>10</v>
      </c>
      <c r="G77" s="124">
        <v>10</v>
      </c>
      <c r="H77" s="80"/>
      <c r="I77" s="62" t="s">
        <v>141</v>
      </c>
      <c r="J77" s="30">
        <v>0</v>
      </c>
      <c r="K77" s="62" t="s">
        <v>142</v>
      </c>
      <c r="L77" s="30">
        <v>0</v>
      </c>
      <c r="M77" s="63" t="s">
        <v>143</v>
      </c>
      <c r="N77" s="30">
        <v>0</v>
      </c>
      <c r="O77" s="47"/>
      <c r="P77" s="47"/>
    </row>
    <row r="78" spans="2:17" ht="20.100000000000001" customHeight="1" x14ac:dyDescent="0.25">
      <c r="B78" s="65" t="s">
        <v>144</v>
      </c>
      <c r="C78" s="121">
        <v>21.1</v>
      </c>
      <c r="D78" s="121">
        <v>20</v>
      </c>
      <c r="E78" s="74" t="s">
        <v>145</v>
      </c>
      <c r="F78" s="125"/>
      <c r="G78" s="125"/>
      <c r="H78" s="80"/>
      <c r="I78" s="63" t="s">
        <v>146</v>
      </c>
      <c r="J78" s="109">
        <v>0</v>
      </c>
      <c r="K78" s="62" t="s">
        <v>147</v>
      </c>
      <c r="L78" s="30">
        <v>0</v>
      </c>
      <c r="M78" s="66" t="s">
        <v>148</v>
      </c>
      <c r="N78" s="30">
        <v>4</v>
      </c>
      <c r="O78" s="47"/>
      <c r="P78" s="47"/>
    </row>
    <row r="79" spans="2:17" ht="20.100000000000001" customHeight="1" x14ac:dyDescent="0.25">
      <c r="B79" s="65" t="s">
        <v>149</v>
      </c>
      <c r="C79" s="121">
        <v>21.9</v>
      </c>
      <c r="D79" s="121">
        <v>20.7</v>
      </c>
      <c r="E79" s="73" t="s">
        <v>150</v>
      </c>
      <c r="F79" s="121">
        <v>15</v>
      </c>
      <c r="G79" s="121">
        <v>8</v>
      </c>
      <c r="H79" s="80"/>
      <c r="I79" s="63" t="s">
        <v>151</v>
      </c>
      <c r="J79" s="30">
        <v>0</v>
      </c>
      <c r="K79" s="63" t="s">
        <v>152</v>
      </c>
      <c r="L79" s="30">
        <v>0</v>
      </c>
      <c r="M79" s="63" t="s">
        <v>153</v>
      </c>
      <c r="N79" s="30">
        <v>0</v>
      </c>
      <c r="O79" s="46"/>
      <c r="P79" s="46"/>
    </row>
    <row r="80" spans="2:17" ht="20.100000000000001" customHeight="1" x14ac:dyDescent="0.25">
      <c r="B80" s="67" t="s">
        <v>154</v>
      </c>
      <c r="C80" s="122">
        <v>5.7599999999999997E-5</v>
      </c>
      <c r="D80" s="122">
        <v>5.8199999999999998E-5</v>
      </c>
      <c r="E80" s="74" t="s">
        <v>155</v>
      </c>
      <c r="F80" s="123">
        <v>25</v>
      </c>
      <c r="G80" s="123">
        <v>42</v>
      </c>
      <c r="H80" s="80"/>
      <c r="I80" s="63" t="s">
        <v>156</v>
      </c>
      <c r="J80" s="30">
        <v>0</v>
      </c>
      <c r="K80" s="62" t="s">
        <v>157</v>
      </c>
      <c r="L80" s="30">
        <v>4</v>
      </c>
      <c r="M80" s="63" t="s">
        <v>158</v>
      </c>
      <c r="N80" s="30">
        <v>0</v>
      </c>
      <c r="O80" s="15"/>
      <c r="P80" s="15"/>
    </row>
    <row r="81" spans="2:16" ht="20.100000000000001" customHeight="1" x14ac:dyDescent="0.25">
      <c r="D81" s="83"/>
      <c r="G81" s="82"/>
      <c r="H81" s="72"/>
    </row>
    <row r="82" spans="2:16" ht="20.100000000000001" customHeight="1" x14ac:dyDescent="0.25">
      <c r="G82" s="72"/>
      <c r="H82" s="72"/>
    </row>
    <row r="83" spans="2:16" ht="20.100000000000001" customHeight="1" x14ac:dyDescent="0.25"/>
    <row r="84" spans="2:16" ht="15" customHeight="1" x14ac:dyDescent="0.25">
      <c r="B84" s="175" t="s">
        <v>159</v>
      </c>
      <c r="C84" s="175"/>
    </row>
    <row r="85" spans="2:16" ht="15" customHeight="1" x14ac:dyDescent="0.25">
      <c r="B85" s="137" t="s">
        <v>188</v>
      </c>
      <c r="C85" s="176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7"/>
    </row>
    <row r="86" spans="2:16" ht="15" customHeight="1" x14ac:dyDescent="0.25">
      <c r="B86" s="143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5"/>
    </row>
    <row r="87" spans="2:16" ht="15" customHeight="1" x14ac:dyDescent="0.25">
      <c r="B87" s="152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4"/>
    </row>
    <row r="88" spans="2:16" ht="15" customHeight="1" x14ac:dyDescent="0.25">
      <c r="B88" s="152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  <c r="O88" s="153"/>
      <c r="P88" s="154"/>
    </row>
    <row r="89" spans="2:16" ht="15" customHeigh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7"/>
    </row>
    <row r="90" spans="2:16" ht="15" customHeight="1" x14ac:dyDescent="0.25">
      <c r="B90" s="152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4"/>
    </row>
    <row r="91" spans="2:16" ht="15" customHeight="1" x14ac:dyDescent="0.25">
      <c r="B91" s="152"/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  <c r="O91" s="153"/>
      <c r="P91" s="154"/>
    </row>
    <row r="92" spans="2:16" ht="15" customHeight="1" x14ac:dyDescent="0.25">
      <c r="B92" s="146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8"/>
    </row>
    <row r="93" spans="2:16" ht="15" customHeight="1" x14ac:dyDescent="0.25">
      <c r="B93" s="146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8"/>
    </row>
    <row r="94" spans="2:16" ht="15" customHeight="1" x14ac:dyDescent="0.25">
      <c r="B94" s="146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8"/>
    </row>
    <row r="95" spans="2:16" ht="15" customHeight="1" x14ac:dyDescent="0.25">
      <c r="B95" s="146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8"/>
    </row>
    <row r="96" spans="2:16" ht="15" customHeight="1" x14ac:dyDescent="0.25">
      <c r="B96" s="146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8"/>
    </row>
    <row r="97" spans="2:16" ht="15" customHeight="1" x14ac:dyDescent="0.25">
      <c r="B97" s="146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8"/>
    </row>
    <row r="98" spans="2:16" ht="15" customHeight="1" x14ac:dyDescent="0.25">
      <c r="B98" s="146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8"/>
    </row>
    <row r="99" spans="2:16" ht="15" customHeight="1" x14ac:dyDescent="0.25">
      <c r="B99" s="149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1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S9f8F8Me8g56p9l717tyAfmKwzxgWkxbKr3Vyg+vpLgPUqCAeI2p42mMEbEwmpQvdpDG6Lc5TGJlSPokVHKOQw==" saltValue="cHfrqRu2rOn7Y7cUIwU4Hw==" spinCount="100000" sheet="1" formatCells="0"/>
  <mergeCells count="131"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50:P50"/>
    <mergeCell ref="B51:P51"/>
    <mergeCell ref="B52:P52"/>
    <mergeCell ref="B53:C53"/>
    <mergeCell ref="B54:E54"/>
    <mergeCell ref="G53:P53"/>
    <mergeCell ref="G54:P54"/>
    <mergeCell ref="B59:C59"/>
    <mergeCell ref="E59:F59"/>
    <mergeCell ref="H59:I59"/>
    <mergeCell ref="K59:L59"/>
    <mergeCell ref="N59:O59"/>
    <mergeCell ref="B43:P43"/>
    <mergeCell ref="B46:P46"/>
    <mergeCell ref="B47:P47"/>
    <mergeCell ref="B48:P48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B49:P49"/>
    <mergeCell ref="B2:C2"/>
    <mergeCell ref="C3:D3"/>
    <mergeCell ref="L3:M3"/>
    <mergeCell ref="O3:P3"/>
    <mergeCell ref="B7:C7"/>
    <mergeCell ref="B14:C14"/>
    <mergeCell ref="B84:C84"/>
    <mergeCell ref="B85:P85"/>
    <mergeCell ref="M26:P26"/>
    <mergeCell ref="B28:D28"/>
    <mergeCell ref="B22:B26"/>
    <mergeCell ref="F22:I22"/>
    <mergeCell ref="M22:P22"/>
    <mergeCell ref="F23:I23"/>
    <mergeCell ref="M23:P23"/>
    <mergeCell ref="F24:I24"/>
    <mergeCell ref="M24:P24"/>
    <mergeCell ref="F25:I25"/>
    <mergeCell ref="M25:P25"/>
    <mergeCell ref="F26:I26"/>
    <mergeCell ref="O36:P36"/>
    <mergeCell ref="C37:D37"/>
    <mergeCell ref="E37:F37"/>
    <mergeCell ref="B44:P44"/>
    <mergeCell ref="B45:P45"/>
    <mergeCell ref="B86:P86"/>
    <mergeCell ref="B96:P96"/>
    <mergeCell ref="B97:P97"/>
    <mergeCell ref="B98:P98"/>
    <mergeCell ref="B99:P99"/>
    <mergeCell ref="B87:P87"/>
    <mergeCell ref="B88:P88"/>
    <mergeCell ref="B89:P89"/>
    <mergeCell ref="B90:P90"/>
    <mergeCell ref="B91:P91"/>
    <mergeCell ref="B92:P92"/>
    <mergeCell ref="B93:P93"/>
    <mergeCell ref="B94:P94"/>
    <mergeCell ref="B95:P95"/>
    <mergeCell ref="B56:C56"/>
    <mergeCell ref="B57:M57"/>
    <mergeCell ref="N57:P57"/>
    <mergeCell ref="B58:D58"/>
    <mergeCell ref="E58:G58"/>
    <mergeCell ref="H58:J58"/>
    <mergeCell ref="K58:M58"/>
    <mergeCell ref="N58:P58"/>
  </mergeCells>
  <phoneticPr fontId="3" type="noConversion"/>
  <conditionalFormatting sqref="J71:J80 N71:N80 L71:L80">
    <cfRule type="cellIs" dxfId="8" priority="82" stopIfTrue="1" operator="equal">
      <formula>1</formula>
    </cfRule>
    <cfRule type="cellIs" dxfId="7" priority="83" stopIfTrue="1" operator="equal">
      <formula>2</formula>
    </cfRule>
    <cfRule type="cellIs" dxfId="6" priority="84" stopIfTrue="1" operator="equal">
      <formula>4</formula>
    </cfRule>
  </conditionalFormatting>
  <conditionalFormatting sqref="P72:P73">
    <cfRule type="cellIs" dxfId="5" priority="4" stopIfTrue="1" operator="equal">
      <formula>1</formula>
    </cfRule>
    <cfRule type="cellIs" dxfId="4" priority="5" stopIfTrue="1" operator="equal">
      <formula>2</formula>
    </cfRule>
    <cfRule type="cellIs" dxfId="3" priority="6" stopIfTrue="1" operator="equal">
      <formula>4</formula>
    </cfRule>
  </conditionalFormatting>
  <conditionalFormatting sqref="P71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746" yWindow="304" count="1">
    <dataValidation type="list" showInputMessage="1" showErrorMessage="1" prompt="0 - 정상_x000a_1 - 경정비 (15분 이하)_x000a_2 - 중정비 (15분 초과)_x000a_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142875</xdr:rowOff>
                  </from>
                  <to>
                    <xdr:col>10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142875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142875</xdr:rowOff>
                  </from>
                  <to>
                    <xdr:col>11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142875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142875</xdr:rowOff>
                  </from>
                  <to>
                    <xdr:col>12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142875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142875</xdr:rowOff>
                  </from>
                  <to>
                    <xdr:col>13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142875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142875</xdr:rowOff>
                  </from>
                  <to>
                    <xdr:col>14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142875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142875</xdr:rowOff>
                  </from>
                  <to>
                    <xdr:col>15</xdr:col>
                    <xdr:colOff>419100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142875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238125</xdr:rowOff>
                  </from>
                  <to>
                    <xdr:col>9</xdr:col>
                    <xdr:colOff>419100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keaton03</dc:creator>
  <cp:lastModifiedBy>KMTNet-SAAO</cp:lastModifiedBy>
  <cp:lastPrinted>2025-05-14T16:03:38Z</cp:lastPrinted>
  <dcterms:created xsi:type="dcterms:W3CDTF">2024-02-29T07:36:25Z</dcterms:created>
  <dcterms:modified xsi:type="dcterms:W3CDTF">2026-07-22T05:09:15Z</dcterms:modified>
</cp:coreProperties>
</file>