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I19" i="1" s="1"/>
  <c r="G18" i="1" l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<sst xmlns="http://schemas.openxmlformats.org/spreadsheetml/2006/main" count="213" uniqueCount="192">
  <si>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</si>
  <si>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</si>
  <si>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</si>
  <si>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</si>
  <si>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</si>
  <si>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</si>
  <si>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</si>
  <si>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</si>
  <si>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</si>
  <si>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</si>
  <si>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</si>
  <si>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</si>
  <si>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</si>
  <si>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</si>
  <si>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</si>
  <si>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</si>
  <si>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</si>
  <si>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</si>
  <si>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</si>
  <si>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</si>
  <si>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</si>
  <si>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</si>
  <si>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</si>
  <si>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</si>
  <si>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</si>
  <si>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</si>
  <si>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</si>
  <si>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</si>
  <si>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</si>
  <si>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</si>
  <si>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</si>
  <si>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</si>
  <si>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</si>
  <si>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</si>
  <si>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</si>
  <si>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</si>
  <si>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</si>
  <si>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</si>
  <si>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</si>
  <si>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</si>
  <si>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</si>
  <si>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</si>
  <si>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</si>
  <si>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</si>
  <si>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</si>
  <si>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</si>
  <si>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</si>
  <si>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</si>
  <si>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</si>
  <si>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</si>
  <si>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</si>
  <si>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</si>
  <si>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</si>
  <si>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</si>
  <si>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</si>
  <si>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</si>
  <si>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</si>
  <si>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</si>
  <si>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</si>
  <si>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</si>
  <si>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</si>
  <si>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</si>
  <si>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</si>
  <si>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</si>
  <si>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</si>
  <si>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</si>
  <si>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</si>
  <si>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</si>
  <si>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</si>
  <si>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</si>
  <si>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</si>
  <si>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</si>
  <si>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</si>
  <si>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</si>
  <si>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</si>
  <si>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</si>
  <si>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</si>
  <si>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</si>
  <si>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</si>
  <si>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</si>
  <si>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</si>
  <si>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</si>
  <si>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</si>
  <si>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</si>
  <si>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</si>
  <si>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</si>
  <si>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</si>
  <si>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</si>
  <si>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</si>
  <si>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</si>
  <si>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</si>
  <si>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</si>
  <si>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</si>
  <si>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</si>
  <si>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</si>
  <si>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</si>
  <si>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</si>
  <si>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</si>
  <si>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</si>
  <si>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</si>
  <si>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</si>
  <si>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</si>
  <si>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</si>
  <si>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</si>
  <si>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</si>
  <si>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</si>
  <si>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</si>
  <si>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</si>
  <si>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</si>
  <si>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</si>
  <si>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</si>
  <si>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</si>
  <si>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</si>
  <si>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</si>
  <si>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</si>
  <si>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</si>
  <si>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</si>
  <si>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</si>
  <si>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</si>
  <si>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</si>
  <si>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</si>
  <si>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</si>
  <si>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</si>
  <si>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</si>
  <si>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</si>
  <si>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</si>
  <si>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</si>
  <si>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</si>
  <si>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</si>
  <si>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</si>
  <si>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</si>
  <si>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</si>
  <si>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</si>
  <si>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</si>
  <si>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</si>
  <si>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</si>
  <si>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</si>
  <si>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</si>
  <si>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</si>
  <si>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</si>
  <si>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</si>
  <si>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</si>
  <si>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</si>
  <si>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</si>
  <si>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</si>
  <si>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</si>
  <si>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</si>
  <si>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</si>
  <si>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</si>
  <si>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</si>
  <si>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</si>
  <si>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</si>
  <si>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</si>
  <si>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</si>
  <si>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</si>
  <si>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</si>
  <si>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</si>
  <si>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</si>
  <si>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</si>
  <si>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</si>
  <si>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</si>
  <si>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</si>
  <si>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</si>
  <si>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</si>
  <si>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</si>
  <si>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</si>
  <si>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</si>
  <si>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</si>
  <si>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</si>
  <si>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</si>
  <si>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</si>
  <si>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</si>
  <si>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</si>
  <si>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</si>
  <si>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</si>
  <si>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</si>
  <si>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</si>
  <si>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</si>
  <si>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</si>
  <si>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</si>
  <si>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</si>
  <si>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</si>
  <si>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 xml:space="preserve"> /  /  /  /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</si>
  <si>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</si>
  <si>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</si>
  <si>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</si>
  <si>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 xml:space="preserve"> /  /  /  /</t>
    <phoneticPr fontId="3" type="noConversion"/>
  </si>
  <si>
    <t>TMT</t>
    <phoneticPr fontId="3" type="noConversion"/>
  </si>
  <si>
    <t>KSP</t>
    <phoneticPr fontId="3" type="noConversion"/>
  </si>
  <si>
    <t>LSST</t>
    <phoneticPr fontId="3" type="noConversion"/>
  </si>
  <si>
    <t xml:space="preserve"> 초반 짙은구름으로 대기중, [17:15]시작, </t>
    <phoneticPr fontId="3" type="noConversion"/>
  </si>
  <si>
    <t>M_048988-048989:K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</si>
</sst>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horizontal="center" vertical="center"/>
    </xf>
    <xf numFmtId="0" fontId="44" fillId="14" borderId="0" xfId="0" applyFont="1" applyFill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2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83" sqref="J8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1">
        <v>46220</v>
      </c>
      <c r="D3" s="172"/>
      <c r="E3" s="1"/>
      <c r="F3" s="1"/>
      <c r="G3" s="1"/>
      <c r="H3" s="1"/>
      <c r="I3" s="1"/>
      <c r="J3" s="1"/>
      <c r="K3" s="32" t="s">
        <v>2</v>
      </c>
      <c r="L3" s="173">
        <f>(P31-(P32+P33))/P31*100</f>
        <v>98.01136363636364</v>
      </c>
      <c r="M3" s="173"/>
      <c r="N3" s="32" t="s">
        <v>3</v>
      </c>
      <c r="O3" s="173">
        <f>(P31-P33)/P31*100</f>
        <v>100</v>
      </c>
      <c r="P3" s="17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2">
        <v>0.70833333333333337</v>
      </c>
      <c r="D9" s="113"/>
      <c r="E9" s="113">
        <v>12</v>
      </c>
      <c r="F9" s="113">
        <v>30</v>
      </c>
      <c r="G9" s="114" t="s">
        <v>184</v>
      </c>
      <c r="H9" s="113">
        <v>1.3</v>
      </c>
      <c r="I9" s="115">
        <v>10</v>
      </c>
      <c r="J9" s="116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1" t="s">
        <v>22</v>
      </c>
      <c r="C10" s="112">
        <v>0.9375</v>
      </c>
      <c r="D10" s="113">
        <v>1.1000000000000001</v>
      </c>
      <c r="E10" s="113">
        <v>10</v>
      </c>
      <c r="F10" s="113">
        <v>27</v>
      </c>
      <c r="G10" s="114" t="s">
        <v>185</v>
      </c>
      <c r="H10" s="113">
        <v>1</v>
      </c>
      <c r="I10" s="117"/>
      <c r="J10" s="11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18">
        <v>0.17708333333333334</v>
      </c>
      <c r="D11" s="119">
        <v>1.6</v>
      </c>
      <c r="E11" s="119">
        <v>8</v>
      </c>
      <c r="F11" s="119">
        <v>32</v>
      </c>
      <c r="G11" s="114" t="s">
        <v>184</v>
      </c>
      <c r="H11" s="113">
        <v>3</v>
      </c>
      <c r="I11" s="120"/>
      <c r="J11" s="116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3">
        <f>(24-C9)+C11</f>
        <v>23.46875</v>
      </c>
      <c r="D12" s="11">
        <f>AVERAGE(D9:D11)</f>
        <v>1.35</v>
      </c>
      <c r="E12" s="11">
        <f>AVERAGE(E9:E11)</f>
        <v>10</v>
      </c>
      <c r="F12" s="12">
        <f>AVERAGE(F9:F11)</f>
        <v>29.666666666666668</v>
      </c>
      <c r="G12" s="13"/>
      <c r="H12" s="14">
        <f>AVERAGE(H9:H11)</f>
        <v>1.7666666666666666</v>
      </c>
      <c r="I12" s="15"/>
      <c r="J12" s="16">
        <f>AVERAGE(J9:J11)</f>
        <v>3.3333333333333335</v>
      </c>
      <c r="K12" s="111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1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6" t="s">
        <v>175</v>
      </c>
      <c r="D16" s="127" t="s">
        <v>179</v>
      </c>
      <c r="E16" s="114" t="s">
        <v>180</v>
      </c>
      <c r="F16" s="114" t="s">
        <v>188</v>
      </c>
      <c r="G16" s="114" t="s">
        <v>189</v>
      </c>
      <c r="H16" s="114" t="s">
        <v>187</v>
      </c>
      <c r="I16" s="114" t="s">
        <v>179</v>
      </c>
      <c r="J16" s="114"/>
      <c r="K16" s="114"/>
      <c r="L16" s="114"/>
      <c r="M16" s="114"/>
      <c r="N16" s="114"/>
      <c r="O16" s="114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2">
        <v>0.63888888888888895</v>
      </c>
      <c r="D17" s="112">
        <v>0.64166666666666672</v>
      </c>
      <c r="E17" s="112">
        <v>0.71875</v>
      </c>
      <c r="F17" s="112">
        <v>6.1111111111111116E-2</v>
      </c>
      <c r="G17" s="112">
        <v>0.15555555555555556</v>
      </c>
      <c r="H17" s="112">
        <v>0.17847222222222223</v>
      </c>
      <c r="I17" s="112">
        <v>0.19791666666666666</v>
      </c>
      <c r="J17" s="226"/>
      <c r="K17" s="226"/>
      <c r="L17" s="226"/>
      <c r="M17" s="226"/>
      <c r="N17" s="226"/>
      <c r="O17" s="112"/>
      <c r="P17" s="112">
        <v>0.20138888888888887</v>
      </c>
    </row>
    <row r="18" spans="1:16" s="75" customFormat="1" ht="14.1" customHeight="1" x14ac:dyDescent="0.25">
      <c r="A18" s="31"/>
      <c r="B18" s="21" t="s">
        <v>42</v>
      </c>
      <c r="C18" s="114">
        <v>48967</v>
      </c>
      <c r="D18" s="114">
        <f>C18+1</f>
        <v>48968</v>
      </c>
      <c r="E18" s="114">
        <f t="shared" ref="E18" si="0">D19+1</f>
        <v>48973</v>
      </c>
      <c r="F18" s="114">
        <f t="shared" ref="F18" si="1">E19+1</f>
        <v>49202</v>
      </c>
      <c r="G18" s="114">
        <f t="shared" ref="G18" si="2">F19+1</f>
        <v>49263</v>
      </c>
      <c r="H18" s="114">
        <f t="shared" ref="H18" si="3">G19+1</f>
        <v>49279</v>
      </c>
      <c r="I18" s="114">
        <f t="shared" ref="I18" si="4">H19+1</f>
        <v>49291</v>
      </c>
      <c r="J18" s="114"/>
      <c r="K18" s="114"/>
      <c r="L18" s="114"/>
      <c r="M18" s="114"/>
      <c r="N18" s="114"/>
      <c r="O18" s="114"/>
      <c r="P18" s="114">
        <f>MAX(C18:O19)+1</f>
        <v>49296</v>
      </c>
    </row>
    <row r="19" spans="1:16" s="75" customFormat="1" ht="14.1" customHeight="1" thickBot="1" x14ac:dyDescent="0.3">
      <c r="A19" s="31"/>
      <c r="B19" s="9" t="s">
        <v>43</v>
      </c>
      <c r="C19" s="79"/>
      <c r="D19" s="114">
        <v>48972</v>
      </c>
      <c r="E19" s="128">
        <v>49201</v>
      </c>
      <c r="F19" s="128">
        <v>49262</v>
      </c>
      <c r="G19" s="128">
        <v>49278</v>
      </c>
      <c r="H19" s="128">
        <v>49290</v>
      </c>
      <c r="I19" s="128">
        <f>I18+4</f>
        <v>49295</v>
      </c>
      <c r="J19" s="128"/>
      <c r="K19" s="128"/>
      <c r="L19" s="128"/>
      <c r="M19" s="128"/>
      <c r="N19" s="128"/>
      <c r="O19" s="128"/>
      <c r="P19" s="85"/>
    </row>
    <row r="20" spans="1:16" ht="14.1" customHeight="1" thickBot="1" x14ac:dyDescent="0.3">
      <c r="B20" s="19" t="s">
        <v>44</v>
      </c>
      <c r="C20" s="85"/>
      <c r="D20" s="86">
        <f t="shared" ref="D20:L20" si="5">IF(ISNUMBER(D18),D19-D18+1,"")</f>
        <v>5</v>
      </c>
      <c r="E20" s="94">
        <f t="shared" si="5"/>
        <v>229</v>
      </c>
      <c r="F20" s="94">
        <f>IF(ISNUMBER(F18),F19-F18+1,"")</f>
        <v>61</v>
      </c>
      <c r="G20" s="94">
        <f>IF(ISNUMBER(G18),G19-G18+1,"")</f>
        <v>16</v>
      </c>
      <c r="H20" s="94">
        <f t="shared" si="5"/>
        <v>12</v>
      </c>
      <c r="I20" s="94">
        <f>IF(ISNUMBER(I18),I19-I18+1,"")</f>
        <v>5</v>
      </c>
      <c r="J20" s="94" t="str">
        <f>IF(ISNUMBER(J18),J19-J18+1,"")</f>
        <v/>
      </c>
      <c r="K20" s="84" t="str">
        <f t="shared" si="5"/>
        <v/>
      </c>
      <c r="L20" s="84" t="str">
        <f t="shared" si="5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1" t="s">
        <v>21</v>
      </c>
      <c r="D22" s="21" t="s">
        <v>23</v>
      </c>
      <c r="E22" s="21" t="s">
        <v>46</v>
      </c>
      <c r="F22" s="179" t="s">
        <v>47</v>
      </c>
      <c r="G22" s="179"/>
      <c r="H22" s="179"/>
      <c r="I22" s="179"/>
      <c r="J22" s="21" t="s">
        <v>21</v>
      </c>
      <c r="K22" s="21" t="s">
        <v>23</v>
      </c>
      <c r="L22" s="21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12"/>
      <c r="D23" s="112"/>
      <c r="E23" s="114" t="s">
        <v>176</v>
      </c>
      <c r="F23" s="177" t="s">
        <v>186</v>
      </c>
      <c r="G23" s="177"/>
      <c r="H23" s="177"/>
      <c r="I23" s="177"/>
      <c r="J23" s="134"/>
      <c r="K23" s="134"/>
      <c r="L23" s="114" t="s">
        <v>173</v>
      </c>
      <c r="M23" s="177" t="s">
        <v>182</v>
      </c>
      <c r="N23" s="177"/>
      <c r="O23" s="177"/>
      <c r="P23" s="177"/>
    </row>
    <row r="24" spans="1:16" ht="13.5" customHeight="1" x14ac:dyDescent="0.25">
      <c r="B24" s="178"/>
      <c r="C24" s="112"/>
      <c r="D24" s="112"/>
      <c r="E24" s="114" t="s">
        <v>172</v>
      </c>
      <c r="F24" s="177" t="s">
        <v>186</v>
      </c>
      <c r="G24" s="177"/>
      <c r="H24" s="177"/>
      <c r="I24" s="177"/>
      <c r="J24" s="135"/>
      <c r="K24" s="135"/>
      <c r="L24" s="114" t="s">
        <v>177</v>
      </c>
      <c r="M24" s="177" t="s">
        <v>182</v>
      </c>
      <c r="N24" s="177"/>
      <c r="O24" s="177"/>
      <c r="P24" s="177"/>
    </row>
    <row r="25" spans="1:16" ht="13.5" customHeight="1" x14ac:dyDescent="0.25">
      <c r="B25" s="178"/>
      <c r="C25" s="112"/>
      <c r="D25" s="112"/>
      <c r="E25" s="114" t="s">
        <v>174</v>
      </c>
      <c r="F25" s="177" t="s">
        <v>186</v>
      </c>
      <c r="G25" s="177"/>
      <c r="H25" s="177"/>
      <c r="I25" s="177"/>
      <c r="J25" s="134"/>
      <c r="K25" s="134"/>
      <c r="L25" s="114" t="s">
        <v>172</v>
      </c>
      <c r="M25" s="177" t="s">
        <v>182</v>
      </c>
      <c r="N25" s="177"/>
      <c r="O25" s="177"/>
      <c r="P25" s="177"/>
    </row>
    <row r="26" spans="1:16" ht="13.5" customHeight="1" x14ac:dyDescent="0.25">
      <c r="B26" s="178"/>
      <c r="C26" s="112"/>
      <c r="D26" s="112"/>
      <c r="E26" s="114" t="s">
        <v>173</v>
      </c>
      <c r="F26" s="177" t="s">
        <v>186</v>
      </c>
      <c r="G26" s="177"/>
      <c r="H26" s="177"/>
      <c r="I26" s="177"/>
      <c r="J26" s="135"/>
      <c r="K26" s="135"/>
      <c r="L26" s="114" t="s">
        <v>178</v>
      </c>
      <c r="M26" s="177" t="s">
        <v>182</v>
      </c>
      <c r="N26" s="177"/>
      <c r="O26" s="177"/>
      <c r="P26" s="177"/>
    </row>
    <row r="27" spans="1:16" ht="13.5" customHeight="1" x14ac:dyDescent="0.25">
      <c r="B27" s="1"/>
      <c r="C27" s="89"/>
      <c r="D27" s="8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ht="14.1" customHeight="1" thickBot="1" x14ac:dyDescent="0.3">
      <c r="B28" s="170" t="s">
        <v>48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9">
        <v>0.3520833333333333</v>
      </c>
      <c r="D30" s="130">
        <v>8.1944444444444445E-2</v>
      </c>
      <c r="E30" s="130"/>
      <c r="F30" s="130"/>
      <c r="G30" s="130"/>
      <c r="H30" s="130"/>
      <c r="I30" s="130"/>
      <c r="J30" s="130">
        <v>2.0833333333333332E-2</v>
      </c>
      <c r="K30" s="131"/>
      <c r="L30" s="130"/>
      <c r="M30" s="130"/>
      <c r="N30" s="130"/>
      <c r="O30" s="108"/>
      <c r="P30" s="95">
        <f>SUM(C30:J30,L30:N30)</f>
        <v>0.45486111111111105</v>
      </c>
    </row>
    <row r="31" spans="1:16" ht="14.1" customHeight="1" x14ac:dyDescent="0.25">
      <c r="B31" s="22" t="s">
        <v>167</v>
      </c>
      <c r="C31" s="132">
        <v>0.3520833333333333</v>
      </c>
      <c r="D31" s="133">
        <v>9.4444444444444442E-2</v>
      </c>
      <c r="E31" s="102"/>
      <c r="F31" s="102"/>
      <c r="G31" s="102"/>
      <c r="H31" s="102"/>
      <c r="I31" s="102"/>
      <c r="J31" s="133">
        <v>2.2916666666666669E-2</v>
      </c>
      <c r="K31" s="133">
        <v>1.9444444444444445E-2</v>
      </c>
      <c r="L31" s="133"/>
      <c r="M31" s="133"/>
      <c r="N31" s="133"/>
      <c r="O31" s="105"/>
      <c r="P31" s="95">
        <f>SUM(C31:N31)</f>
        <v>0.48888888888888887</v>
      </c>
    </row>
    <row r="32" spans="1:16" ht="14.1" customHeight="1" x14ac:dyDescent="0.25">
      <c r="B32" s="22" t="s">
        <v>63</v>
      </c>
      <c r="C32" s="132">
        <v>9.7222222222222224E-3</v>
      </c>
      <c r="D32" s="102"/>
      <c r="E32" s="102"/>
      <c r="F32" s="102"/>
      <c r="G32" s="102"/>
      <c r="H32" s="102"/>
      <c r="I32" s="102"/>
      <c r="J32" s="133"/>
      <c r="K32" s="102"/>
      <c r="L32" s="106"/>
      <c r="M32" s="106"/>
      <c r="N32" s="106"/>
      <c r="O32" s="107"/>
      <c r="P32" s="95">
        <f>SUM(C32:N32)</f>
        <v>9.7222222222222224E-3</v>
      </c>
    </row>
    <row r="33" spans="2:16" ht="14.1" customHeight="1" thickBot="1" x14ac:dyDescent="0.3">
      <c r="B33" s="22" t="s">
        <v>64</v>
      </c>
      <c r="C33" s="103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  <c r="P33" s="96">
        <f>SUM(C33:N33)</f>
        <v>0</v>
      </c>
    </row>
    <row r="34" spans="2:16" ht="14.1" customHeight="1" x14ac:dyDescent="0.25">
      <c r="B34" s="69" t="s">
        <v>165</v>
      </c>
      <c r="C34" s="90">
        <f>C31-C32-C33</f>
        <v>0.34236111111111106</v>
      </c>
      <c r="D34" s="100">
        <f t="shared" ref="D34:P34" si="6">D31-D32-D33</f>
        <v>9.4444444444444442E-2</v>
      </c>
      <c r="E34" s="90">
        <f t="shared" si="6"/>
        <v>0</v>
      </c>
      <c r="F34" s="90">
        <f t="shared" si="6"/>
        <v>0</v>
      </c>
      <c r="G34" s="90">
        <f t="shared" si="6"/>
        <v>0</v>
      </c>
      <c r="H34" s="90">
        <f t="shared" si="6"/>
        <v>0</v>
      </c>
      <c r="I34" s="90">
        <f t="shared" si="6"/>
        <v>0</v>
      </c>
      <c r="J34" s="90">
        <f t="shared" si="6"/>
        <v>2.2916666666666669E-2</v>
      </c>
      <c r="K34" s="90">
        <f t="shared" si="6"/>
        <v>1.9444444444444445E-2</v>
      </c>
      <c r="L34" s="90">
        <f t="shared" si="6"/>
        <v>0</v>
      </c>
      <c r="M34" s="90">
        <f t="shared" si="6"/>
        <v>0</v>
      </c>
      <c r="N34" s="90">
        <f t="shared" si="6"/>
        <v>0</v>
      </c>
      <c r="O34" s="91"/>
      <c r="P34" s="92">
        <f t="shared" si="6"/>
        <v>0.47916666666666663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65</v>
      </c>
      <c r="C36" s="185" t="s">
        <v>191</v>
      </c>
      <c r="D36" s="186"/>
      <c r="E36" s="224"/>
      <c r="F36" s="225"/>
      <c r="G36" s="185"/>
      <c r="H36" s="186"/>
      <c r="I36" s="187"/>
      <c r="J36" s="186"/>
      <c r="K36" s="188"/>
      <c r="L36" s="186"/>
      <c r="M36" s="189"/>
      <c r="N36" s="186"/>
      <c r="O36" s="180"/>
      <c r="P36" s="180"/>
    </row>
    <row r="37" spans="2:16" ht="18" customHeight="1" x14ac:dyDescent="0.25">
      <c r="B37" s="197"/>
      <c r="C37" s="181"/>
      <c r="D37" s="181"/>
      <c r="E37" s="182"/>
      <c r="F37" s="180"/>
      <c r="G37" s="183"/>
      <c r="H37" s="180"/>
      <c r="I37" s="182"/>
      <c r="J37" s="180"/>
      <c r="K37" s="182"/>
      <c r="L37" s="180"/>
      <c r="M37" s="184"/>
      <c r="N37" s="180"/>
      <c r="O37" s="180"/>
      <c r="P37" s="180"/>
    </row>
    <row r="38" spans="2:16" ht="18" customHeight="1" x14ac:dyDescent="0.25">
      <c r="B38" s="197"/>
      <c r="C38" s="183"/>
      <c r="D38" s="180"/>
      <c r="E38" s="182"/>
      <c r="F38" s="180"/>
      <c r="G38" s="182"/>
      <c r="H38" s="180"/>
      <c r="I38" s="182"/>
      <c r="J38" s="180"/>
      <c r="K38" s="182"/>
      <c r="L38" s="180"/>
      <c r="M38" s="182"/>
      <c r="N38" s="180"/>
      <c r="O38" s="180"/>
      <c r="P38" s="180"/>
    </row>
    <row r="39" spans="2:16" ht="18" customHeight="1" x14ac:dyDescent="0.25">
      <c r="B39" s="197"/>
      <c r="C39" s="180"/>
      <c r="D39" s="180"/>
      <c r="E39" s="182"/>
      <c r="F39" s="180"/>
      <c r="G39" s="183"/>
      <c r="H39" s="180"/>
      <c r="I39" s="182"/>
      <c r="J39" s="180"/>
      <c r="K39" s="182"/>
      <c r="L39" s="180"/>
      <c r="M39" s="183"/>
      <c r="N39" s="180"/>
      <c r="O39" s="180"/>
      <c r="P39" s="180"/>
    </row>
    <row r="40" spans="2:16" ht="18" customHeight="1" x14ac:dyDescent="0.25">
      <c r="B40" s="197"/>
      <c r="C40" s="180"/>
      <c r="D40" s="180"/>
      <c r="E40" s="180"/>
      <c r="F40" s="180"/>
      <c r="G40" s="180"/>
      <c r="H40" s="180"/>
      <c r="I40" s="180"/>
      <c r="J40" s="180"/>
      <c r="K40" s="182"/>
      <c r="L40" s="180"/>
      <c r="M40" s="180"/>
      <c r="N40" s="180"/>
      <c r="O40" s="180"/>
      <c r="P40" s="180"/>
    </row>
    <row r="41" spans="2:16" ht="18" customHeight="1" x14ac:dyDescent="0.25">
      <c r="B41" s="198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0" t="s">
        <v>66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2"/>
    </row>
    <row r="44" spans="2:16" ht="14.1" customHeight="1" x14ac:dyDescent="0.25">
      <c r="B44" s="136" t="s">
        <v>190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99"/>
      <c r="C52" s="200"/>
      <c r="D52" s="140"/>
      <c r="E52" s="140"/>
      <c r="F52" s="140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88"/>
      <c r="E53" s="88"/>
      <c r="F53" s="88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88">
        <v>1718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0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21">
        <v>-155</v>
      </c>
      <c r="D72" s="121">
        <v>-155.80000000000001</v>
      </c>
      <c r="E72" s="73" t="s">
        <v>116</v>
      </c>
      <c r="F72" s="121">
        <v>20</v>
      </c>
      <c r="G72" s="121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21">
        <v>-122.3</v>
      </c>
      <c r="D73" s="121">
        <v>-123.1</v>
      </c>
      <c r="E73" s="74" t="s">
        <v>120</v>
      </c>
      <c r="F73" s="123">
        <v>19</v>
      </c>
      <c r="G73" s="123">
        <v>19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21">
        <v>-210.51</v>
      </c>
      <c r="D74" s="121">
        <v>-211</v>
      </c>
      <c r="E74" s="74" t="s">
        <v>125</v>
      </c>
      <c r="F74" s="124">
        <v>20</v>
      </c>
      <c r="G74" s="12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21">
        <v>-111.97</v>
      </c>
      <c r="D75" s="121">
        <v>-113.37</v>
      </c>
      <c r="E75" s="74" t="s">
        <v>130</v>
      </c>
      <c r="F75" s="124">
        <v>20</v>
      </c>
      <c r="G75" s="124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21">
        <v>24</v>
      </c>
      <c r="D76" s="121">
        <v>23.52</v>
      </c>
      <c r="E76" s="74" t="s">
        <v>135</v>
      </c>
      <c r="F76" s="124">
        <v>190</v>
      </c>
      <c r="G76" s="124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21">
        <v>27.7</v>
      </c>
      <c r="D77" s="121">
        <v>27.6</v>
      </c>
      <c r="E77" s="74" t="s">
        <v>140</v>
      </c>
      <c r="F77" s="124">
        <v>10</v>
      </c>
      <c r="G77" s="124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21">
        <v>21.2</v>
      </c>
      <c r="D78" s="121">
        <v>20.3</v>
      </c>
      <c r="E78" s="74" t="s">
        <v>145</v>
      </c>
      <c r="F78" s="125"/>
      <c r="G78" s="125"/>
      <c r="H78" s="80"/>
      <c r="I78" s="63" t="s">
        <v>146</v>
      </c>
      <c r="J78" s="10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21">
        <v>21.88</v>
      </c>
      <c r="D79" s="121">
        <v>21.1</v>
      </c>
      <c r="E79" s="73" t="s">
        <v>150</v>
      </c>
      <c r="F79" s="121">
        <v>12</v>
      </c>
      <c r="G79" s="121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22">
        <v>5.3900000000000002E-5</v>
      </c>
      <c r="D80" s="122">
        <v>5.49E-5</v>
      </c>
      <c r="E80" s="74" t="s">
        <v>155</v>
      </c>
      <c r="F80" s="123">
        <v>30</v>
      </c>
      <c r="G80" s="123">
        <v>36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4" t="s">
        <v>159</v>
      </c>
      <c r="C84" s="174"/>
    </row>
    <row r="85" spans="2:16" ht="15" customHeight="1" x14ac:dyDescent="0.25">
      <c r="B85" s="136" t="s">
        <v>181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42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51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3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2026-07-18T04:54:19Z</dcterms:modified>
</cp:coreProperties>
</file>