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<sst xmlns="http://schemas.openxmlformats.org/spreadsheetml/2006/main" count="209" uniqueCount="193">
  <si>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</si>
  <si>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</si>
  <si>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</si>
  <si>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</si>
  <si>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</si>
  <si>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</si>
  <si>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</si>
  <si>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</si>
  <si>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</si>
  <si>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</si>
  <si>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</si>
  <si>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</si>
  <si>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</si>
  <si>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</si>
  <si>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</si>
  <si>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</si>
  <si>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</si>
  <si>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</si>
  <si>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</si>
  <si>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</si>
  <si>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</si>
  <si>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</si>
  <si>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</si>
  <si>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</si>
  <si>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</si>
  <si>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</si>
  <si>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</si>
  <si>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</si>
  <si>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</si>
  <si>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</si>
  <si>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</si>
  <si>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</si>
  <si>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</si>
  <si>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</si>
  <si>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</si>
  <si>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</si>
  <si>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</si>
  <si>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</si>
  <si>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</si>
  <si>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</si>
  <si>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</si>
  <si>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</si>
  <si>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</si>
  <si>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</si>
  <si>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</si>
  <si>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</si>
  <si>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</si>
  <si>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</si>
  <si>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</si>
  <si>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</si>
  <si>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</si>
  <si>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</si>
  <si>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</si>
  <si>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</si>
  <si>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</si>
  <si>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</si>
  <si>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</si>
  <si>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</si>
  <si>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</si>
  <si>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</si>
  <si>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</si>
  <si>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</si>
  <si>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</si>
  <si>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</si>
  <si>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</si>
  <si>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</si>
  <si>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</si>
  <si>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</si>
  <si>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</si>
  <si>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</si>
  <si>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</si>
  <si>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</si>
  <si>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</si>
  <si>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</si>
  <si>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</si>
  <si>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</si>
  <si>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</si>
  <si>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</si>
  <si>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</si>
  <si>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</si>
  <si>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</si>
  <si>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</si>
  <si>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</si>
  <si>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</si>
  <si>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</si>
  <si>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</si>
  <si>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</si>
  <si>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</si>
  <si>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</si>
  <si>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</si>
  <si>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</si>
  <si>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</si>
  <si>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</si>
  <si>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</si>
  <si>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</si>
  <si>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</si>
  <si>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</si>
  <si>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</si>
  <si>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</si>
  <si>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</si>
  <si>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</si>
  <si>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</si>
  <si>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</si>
  <si>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</si>
  <si>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</si>
  <si>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</si>
  <si>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</si>
  <si>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</si>
  <si>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</si>
  <si>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</si>
  <si>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</si>
  <si>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</si>
  <si>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</si>
  <si>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</si>
  <si>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</si>
  <si>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</si>
  <si>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</si>
  <si>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</si>
  <si>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</si>
  <si>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</si>
  <si>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</si>
  <si>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</si>
  <si>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</si>
  <si>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</si>
  <si>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</si>
  <si>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</si>
  <si>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</si>
  <si>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</si>
  <si>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</si>
  <si>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</si>
  <si>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</si>
  <si>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</si>
  <si>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</si>
  <si>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</si>
  <si>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</si>
  <si>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</si>
  <si>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</si>
  <si>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</si>
  <si>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</si>
  <si>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</si>
  <si>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</si>
  <si>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</si>
  <si>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</si>
  <si>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</si>
  <si>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</si>
  <si>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</si>
  <si>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</si>
  <si>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</si>
  <si>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</si>
  <si>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</si>
  <si>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</si>
  <si>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</si>
  <si>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</si>
  <si>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</si>
  <si>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</si>
  <si>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</si>
  <si>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</si>
  <si>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</si>
  <si>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</si>
  <si>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</si>
  <si>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</si>
  <si>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</si>
  <si>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</si>
  <si>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</si>
  <si>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</si>
  <si>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</si>
  <si>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</si>
  <si>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</si>
  <si>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</si>
  <si>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</si>
  <si>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</si>
  <si>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</si>
  <si>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</si>
  <si>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</si>
  <si>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</si>
  <si>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</si>
  <si>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</si>
  <si>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</si>
  <si>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</si>
  <si>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윤지훈</t>
    <phoneticPr fontId="3" type="noConversion"/>
  </si>
  <si>
    <t>E</t>
    <phoneticPr fontId="3" type="noConversion"/>
  </si>
  <si>
    <t>ALL</t>
    <phoneticPr fontId="3" type="noConversion"/>
  </si>
  <si>
    <t>BLG</t>
    <phoneticPr fontId="3" type="noConversion"/>
  </si>
  <si>
    <t>1) 방풍막 분리</t>
    <phoneticPr fontId="3" type="noConversion"/>
  </si>
  <si>
    <t>E</t>
    <phoneticPr fontId="3" type="noConversion"/>
  </si>
  <si>
    <t>E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</si>
  <si>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</si>
  <si>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</si>
  <si>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</si>
  <si>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20s/25k  35s/27k  50s/25k</t>
    <phoneticPr fontId="3" type="noConversion"/>
  </si>
  <si>
    <t xml:space="preserve"> /  /  /  /</t>
    <phoneticPr fontId="3" type="noConversion"/>
  </si>
  <si>
    <t>20s/10k  35s/12k  50s/12k</t>
    <phoneticPr fontId="3" type="noConversion"/>
  </si>
  <si>
    <t>2) 17:00 짙은 구름과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</si>
</sst>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4" fillId="14" borderId="0" xfId="0" applyFont="1" applyFill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8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38" sqref="G38:H3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2" t="s">
        <v>0</v>
      </c>
      <c r="C2" s="17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3">
        <v>46214</v>
      </c>
      <c r="D3" s="174"/>
      <c r="E3" s="1"/>
      <c r="F3" s="1"/>
      <c r="G3" s="1"/>
      <c r="H3" s="1"/>
      <c r="I3" s="1"/>
      <c r="J3" s="1"/>
      <c r="K3" s="32" t="s">
        <v>2</v>
      </c>
      <c r="L3" s="175">
        <f>(P31-(P32+P33))/P31*100</f>
        <v>4.3541364296081237</v>
      </c>
      <c r="M3" s="175"/>
      <c r="N3" s="32" t="s">
        <v>3</v>
      </c>
      <c r="O3" s="175">
        <f>(P31-P33)/P31*100</f>
        <v>100</v>
      </c>
      <c r="P3" s="175"/>
    </row>
    <row r="4" spans="1:16" ht="14.25" customHeight="1" x14ac:dyDescent="0.25">
      <c r="B4" s="20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2" t="s">
        <v>6</v>
      </c>
      <c r="C7" s="17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5.9</v>
      </c>
      <c r="E9" s="117">
        <v>1.7</v>
      </c>
      <c r="F9" s="117">
        <v>83</v>
      </c>
      <c r="G9" s="115" t="s">
        <v>184</v>
      </c>
      <c r="H9" s="117">
        <v>3.6</v>
      </c>
      <c r="I9" s="128">
        <v>9</v>
      </c>
      <c r="J9" s="118">
        <f>IF(L9, 1, 0) + IF(M9, 2, 0) + IF(N9, 4, 0) + IF(O9, 8, 0) + IF(P9, 16, 0)</f>
        <v>5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/>
      <c r="E10" s="117">
        <v>1.5</v>
      </c>
      <c r="F10" s="117">
        <v>89</v>
      </c>
      <c r="G10" s="115" t="s">
        <v>185</v>
      </c>
      <c r="H10" s="117">
        <v>2.5</v>
      </c>
      <c r="I10" s="120"/>
      <c r="J10" s="118">
        <f>IF(L10, 1, 0) + IF(M10, 2, 0) + IF(N10, 4, 0) + IF(O10, 8, 0) + IF(P10, 16, 0)</f>
        <v>5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0.16666666666666666</v>
      </c>
      <c r="D11" s="121"/>
      <c r="E11" s="121">
        <v>2.1</v>
      </c>
      <c r="F11" s="121">
        <v>85</v>
      </c>
      <c r="G11" s="115" t="s">
        <v>180</v>
      </c>
      <c r="H11" s="117">
        <v>1.1000000000000001</v>
      </c>
      <c r="I11" s="122"/>
      <c r="J11" s="118">
        <f>IF(L11, 1, 0) + IF(M11, 2, 0) + IF(N11, 4, 0) + IF(O11, 8, 0) + IF(P11, 16, 0)</f>
        <v>5</v>
      </c>
      <c r="K11" s="77" t="b">
        <v>0</v>
      </c>
      <c r="L11" s="77" t="b">
        <v>1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23.458333333333336</v>
      </c>
      <c r="D12" s="11">
        <f>AVERAGE(D9:D11)</f>
        <v>5.9</v>
      </c>
      <c r="E12" s="11">
        <f>AVERAGE(E9:E11)</f>
        <v>1.7666666666666668</v>
      </c>
      <c r="F12" s="12">
        <f>AVERAGE(F9:F11)</f>
        <v>85.666666666666671</v>
      </c>
      <c r="G12" s="13"/>
      <c r="H12" s="14">
        <f>AVERAGE(H9:H11)</f>
        <v>2.4</v>
      </c>
      <c r="I12" s="15"/>
      <c r="J12" s="16">
        <f>AVERAGE(J9:J11)</f>
        <v>5</v>
      </c>
      <c r="K12" s="137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2" t="s">
        <v>25</v>
      </c>
      <c r="C14" s="17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0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181</v>
      </c>
      <c r="E16" s="115" t="s">
        <v>182</v>
      </c>
      <c r="F16" s="115" t="s">
        <v>186</v>
      </c>
      <c r="G16" s="90"/>
      <c r="H16" s="90"/>
      <c r="I16" s="90"/>
      <c r="J16" s="90"/>
      <c r="K16" s="90"/>
      <c r="L16" s="90"/>
      <c r="M16" s="90"/>
      <c r="N16" s="90"/>
      <c r="O16" s="90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0.64930555555555558</v>
      </c>
      <c r="D17" s="114">
        <v>0.65277777777777779</v>
      </c>
      <c r="E17" s="114">
        <v>0.6875</v>
      </c>
      <c r="F17" s="114">
        <v>0.19791666666666666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14">
        <v>0.20208333333333331</v>
      </c>
    </row>
    <row r="18" spans="1:16" s="75" customFormat="1" ht="14.1" customHeight="1" x14ac:dyDescent="0.25">
      <c r="A18" s="31"/>
      <c r="B18" s="21" t="s">
        <v>42</v>
      </c>
      <c r="C18" s="115">
        <v>47333</v>
      </c>
      <c r="D18" s="115">
        <f>C18+1</f>
        <v>47334</v>
      </c>
      <c r="E18" s="115">
        <f t="shared" ref="E18" si="0">D19+1</f>
        <v>47345</v>
      </c>
      <c r="F18" s="115">
        <f t="shared" ref="F18" si="1">E19+1</f>
        <v>47359</v>
      </c>
      <c r="G18" s="90"/>
      <c r="H18" s="90"/>
      <c r="I18" s="90"/>
      <c r="J18" s="90"/>
      <c r="K18" s="90"/>
      <c r="L18" s="90"/>
      <c r="M18" s="90"/>
      <c r="N18" s="90"/>
      <c r="O18" s="90"/>
      <c r="P18" s="115">
        <f>MAX(C18:O19)+1</f>
        <v>47364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47344</v>
      </c>
      <c r="E19" s="119">
        <v>47358</v>
      </c>
      <c r="F19" s="119">
        <v>47363</v>
      </c>
      <c r="G19" s="89"/>
      <c r="H19" s="89"/>
      <c r="I19" s="89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11</v>
      </c>
      <c r="E20" s="96">
        <f t="shared" si="2"/>
        <v>14</v>
      </c>
      <c r="F20" s="96">
        <f>IF(ISNUMBER(F18),F19-F18+1,"")</f>
        <v>5</v>
      </c>
      <c r="G20" s="96" t="str">
        <f>IF(ISNUMBER(G18),G19-G18+1,"")</f>
        <v/>
      </c>
      <c r="H20" s="96" t="str">
        <f t="shared" si="2"/>
        <v/>
      </c>
      <c r="I20" s="96" t="str">
        <f>IF(ISNUMBER(I18),I19-I18+1,"")</f>
        <v/>
      </c>
      <c r="J20" s="96" t="str">
        <f>IF(ISNUMBER(J18),J19-J18+1,"")</f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0" t="s">
        <v>45</v>
      </c>
      <c r="C22" s="21" t="s">
        <v>21</v>
      </c>
      <c r="D22" s="21" t="s">
        <v>23</v>
      </c>
      <c r="E22" s="21" t="s">
        <v>46</v>
      </c>
      <c r="F22" s="181" t="s">
        <v>47</v>
      </c>
      <c r="G22" s="181"/>
      <c r="H22" s="181"/>
      <c r="I22" s="181"/>
      <c r="J22" s="21" t="s">
        <v>21</v>
      </c>
      <c r="K22" s="21" t="s">
        <v>23</v>
      </c>
      <c r="L22" s="21" t="s">
        <v>46</v>
      </c>
      <c r="M22" s="181" t="s">
        <v>47</v>
      </c>
      <c r="N22" s="181"/>
      <c r="O22" s="181"/>
      <c r="P22" s="181"/>
    </row>
    <row r="23" spans="1:16" ht="13.5" customHeight="1" x14ac:dyDescent="0.25">
      <c r="B23" s="180"/>
      <c r="C23" s="114">
        <v>0.67847222222222225</v>
      </c>
      <c r="D23" s="114">
        <v>0.68263888888888891</v>
      </c>
      <c r="E23" s="115" t="s">
        <v>176</v>
      </c>
      <c r="F23" s="179" t="s">
        <v>189</v>
      </c>
      <c r="G23" s="179"/>
      <c r="H23" s="179"/>
      <c r="I23" s="179"/>
      <c r="J23" s="135"/>
      <c r="K23" s="135"/>
      <c r="L23" s="115" t="s">
        <v>173</v>
      </c>
      <c r="M23" s="179" t="s">
        <v>188</v>
      </c>
      <c r="N23" s="179"/>
      <c r="O23" s="179"/>
      <c r="P23" s="179"/>
    </row>
    <row r="24" spans="1:16" ht="13.5" customHeight="1" x14ac:dyDescent="0.25">
      <c r="B24" s="180"/>
      <c r="C24" s="114"/>
      <c r="D24" s="114"/>
      <c r="E24" s="115" t="s">
        <v>172</v>
      </c>
      <c r="F24" s="179" t="s">
        <v>190</v>
      </c>
      <c r="G24" s="179"/>
      <c r="H24" s="179"/>
      <c r="I24" s="179"/>
      <c r="J24" s="136"/>
      <c r="K24" s="136"/>
      <c r="L24" s="115" t="s">
        <v>177</v>
      </c>
      <c r="M24" s="179" t="s">
        <v>188</v>
      </c>
      <c r="N24" s="179"/>
      <c r="O24" s="179"/>
      <c r="P24" s="179"/>
    </row>
    <row r="25" spans="1:16" ht="13.5" customHeight="1" x14ac:dyDescent="0.25">
      <c r="B25" s="180"/>
      <c r="C25" s="114">
        <v>0.68263888888888891</v>
      </c>
      <c r="D25" s="114">
        <v>0.68611111111111101</v>
      </c>
      <c r="E25" s="115" t="s">
        <v>174</v>
      </c>
      <c r="F25" s="179" t="s">
        <v>191</v>
      </c>
      <c r="G25" s="179"/>
      <c r="H25" s="179"/>
      <c r="I25" s="179"/>
      <c r="J25" s="135"/>
      <c r="K25" s="135"/>
      <c r="L25" s="115" t="s">
        <v>172</v>
      </c>
      <c r="M25" s="179" t="s">
        <v>188</v>
      </c>
      <c r="N25" s="179"/>
      <c r="O25" s="179"/>
      <c r="P25" s="179"/>
    </row>
    <row r="26" spans="1:16" ht="13.5" customHeight="1" x14ac:dyDescent="0.25">
      <c r="B26" s="180"/>
      <c r="C26" s="114"/>
      <c r="D26" s="114"/>
      <c r="E26" s="115" t="s">
        <v>173</v>
      </c>
      <c r="F26" s="179" t="s">
        <v>187</v>
      </c>
      <c r="G26" s="179"/>
      <c r="H26" s="179"/>
      <c r="I26" s="179"/>
      <c r="J26" s="136"/>
      <c r="K26" s="136"/>
      <c r="L26" s="115" t="s">
        <v>178</v>
      </c>
      <c r="M26" s="179" t="s">
        <v>187</v>
      </c>
      <c r="N26" s="179"/>
      <c r="O26" s="179"/>
      <c r="P26" s="179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2" t="s">
        <v>48</v>
      </c>
      <c r="C28" s="172"/>
      <c r="D28" s="17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0.36944444444444446</v>
      </c>
      <c r="D30" s="131">
        <v>6.7361111111111108E-2</v>
      </c>
      <c r="E30" s="131"/>
      <c r="F30" s="131"/>
      <c r="G30" s="131"/>
      <c r="H30" s="131"/>
      <c r="I30" s="131"/>
      <c r="J30" s="131">
        <v>2.0833333333333332E-2</v>
      </c>
      <c r="K30" s="226"/>
      <c r="L30" s="131"/>
      <c r="M30" s="131"/>
      <c r="N30" s="131"/>
      <c r="O30" s="131"/>
      <c r="P30" s="97">
        <f>SUM(C30:J30,L30:N30)</f>
        <v>0.45763888888888887</v>
      </c>
    </row>
    <row r="31" spans="1:16" ht="14.1" customHeight="1" x14ac:dyDescent="0.25">
      <c r="B31" s="22" t="s">
        <v>167</v>
      </c>
      <c r="C31" s="133">
        <v>0.36944444444444446</v>
      </c>
      <c r="D31" s="132">
        <v>6.7361111111111108E-2</v>
      </c>
      <c r="E31" s="104"/>
      <c r="F31" s="104"/>
      <c r="G31" s="104"/>
      <c r="H31" s="104"/>
      <c r="I31" s="104"/>
      <c r="J31" s="132">
        <v>2.0833333333333332E-2</v>
      </c>
      <c r="K31" s="132">
        <v>2.0833333333333332E-2</v>
      </c>
      <c r="L31" s="104"/>
      <c r="M31" s="104"/>
      <c r="N31" s="104"/>
      <c r="O31" s="125"/>
      <c r="P31" s="97">
        <f>SUM(C31:N31)</f>
        <v>0.47847222222222219</v>
      </c>
    </row>
    <row r="32" spans="1:16" ht="14.1" customHeight="1" x14ac:dyDescent="0.25">
      <c r="B32" s="22" t="s">
        <v>63</v>
      </c>
      <c r="C32" s="133">
        <v>0.34861111111111115</v>
      </c>
      <c r="D32" s="132">
        <v>6.7361111111111108E-2</v>
      </c>
      <c r="E32" s="132"/>
      <c r="F32" s="132"/>
      <c r="G32" s="132"/>
      <c r="H32" s="132"/>
      <c r="I32" s="132"/>
      <c r="J32" s="132">
        <v>2.0833333333333332E-2</v>
      </c>
      <c r="K32" s="132">
        <v>2.0833333333333332E-2</v>
      </c>
      <c r="L32" s="126"/>
      <c r="M32" s="126"/>
      <c r="N32" s="126"/>
      <c r="O32" s="127"/>
      <c r="P32" s="97">
        <f>SUM(C32:N32)</f>
        <v>0.45763888888888887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2.0833333333333315E-2</v>
      </c>
      <c r="D34" s="102">
        <f t="shared" ref="D34:P34" si="3">D31-D32-D33</f>
        <v>0</v>
      </c>
      <c r="E34" s="92">
        <f t="shared" si="3"/>
        <v>0</v>
      </c>
      <c r="F34" s="92">
        <f t="shared" si="3"/>
        <v>0</v>
      </c>
      <c r="G34" s="92">
        <f t="shared" si="3"/>
        <v>0</v>
      </c>
      <c r="H34" s="92">
        <f t="shared" si="3"/>
        <v>0</v>
      </c>
      <c r="I34" s="92">
        <f t="shared" si="3"/>
        <v>0</v>
      </c>
      <c r="J34" s="92">
        <f t="shared" si="3"/>
        <v>0</v>
      </c>
      <c r="K34" s="92">
        <f t="shared" si="3"/>
        <v>0</v>
      </c>
      <c r="L34" s="92">
        <f t="shared" si="3"/>
        <v>0</v>
      </c>
      <c r="M34" s="92">
        <f t="shared" si="3"/>
        <v>0</v>
      </c>
      <c r="N34" s="92">
        <f t="shared" si="3"/>
        <v>0</v>
      </c>
      <c r="O34" s="93"/>
      <c r="P34" s="94">
        <f t="shared" si="3"/>
        <v>2.0833333333333315E-2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65</v>
      </c>
      <c r="C36" s="187"/>
      <c r="D36" s="188"/>
      <c r="E36" s="187"/>
      <c r="F36" s="188"/>
      <c r="G36" s="187"/>
      <c r="H36" s="188"/>
      <c r="I36" s="225"/>
      <c r="J36" s="188"/>
      <c r="K36" s="189"/>
      <c r="L36" s="188"/>
      <c r="M36" s="190"/>
      <c r="N36" s="188"/>
      <c r="O36" s="182"/>
      <c r="P36" s="182"/>
    </row>
    <row r="37" spans="2:16" ht="18" customHeight="1" x14ac:dyDescent="0.25">
      <c r="B37" s="198"/>
      <c r="C37" s="183"/>
      <c r="D37" s="183"/>
      <c r="E37" s="184"/>
      <c r="F37" s="182"/>
      <c r="G37" s="185"/>
      <c r="H37" s="182"/>
      <c r="I37" s="184"/>
      <c r="J37" s="182"/>
      <c r="K37" s="184"/>
      <c r="L37" s="182"/>
      <c r="M37" s="186"/>
      <c r="N37" s="182"/>
      <c r="O37" s="182"/>
      <c r="P37" s="182"/>
    </row>
    <row r="38" spans="2:16" ht="18" customHeight="1" x14ac:dyDescent="0.25">
      <c r="B38" s="198"/>
      <c r="C38" s="185"/>
      <c r="D38" s="182"/>
      <c r="E38" s="184"/>
      <c r="F38" s="182"/>
      <c r="G38" s="184"/>
      <c r="H38" s="182"/>
      <c r="I38" s="184"/>
      <c r="J38" s="182"/>
      <c r="K38" s="184"/>
      <c r="L38" s="182"/>
      <c r="M38" s="184"/>
      <c r="N38" s="182"/>
      <c r="O38" s="182"/>
      <c r="P38" s="182"/>
    </row>
    <row r="39" spans="2:16" ht="18" customHeight="1" x14ac:dyDescent="0.25">
      <c r="B39" s="198"/>
      <c r="C39" s="182"/>
      <c r="D39" s="182"/>
      <c r="E39" s="184"/>
      <c r="F39" s="182"/>
      <c r="G39" s="185"/>
      <c r="H39" s="182"/>
      <c r="I39" s="184"/>
      <c r="J39" s="182"/>
      <c r="K39" s="184"/>
      <c r="L39" s="182"/>
      <c r="M39" s="185"/>
      <c r="N39" s="182"/>
      <c r="O39" s="182"/>
      <c r="P39" s="182"/>
    </row>
    <row r="40" spans="2:16" ht="18" customHeight="1" x14ac:dyDescent="0.25">
      <c r="B40" s="198"/>
      <c r="C40" s="182"/>
      <c r="D40" s="182"/>
      <c r="E40" s="182"/>
      <c r="F40" s="182"/>
      <c r="G40" s="182"/>
      <c r="H40" s="182"/>
      <c r="I40" s="182"/>
      <c r="J40" s="182"/>
      <c r="K40" s="184"/>
      <c r="L40" s="182"/>
      <c r="M40" s="182"/>
      <c r="N40" s="182"/>
      <c r="O40" s="182"/>
      <c r="P40" s="182"/>
    </row>
    <row r="41" spans="2:16" ht="18" customHeight="1" x14ac:dyDescent="0.25">
      <c r="B41" s="199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1" t="s">
        <v>66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3"/>
    </row>
    <row r="44" spans="2:16" ht="14.1" customHeight="1" x14ac:dyDescent="0.25">
      <c r="B44" s="138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</row>
    <row r="45" spans="2:16" ht="14.1" customHeigh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200"/>
      <c r="C52" s="201"/>
      <c r="D52" s="142"/>
      <c r="E52" s="142"/>
      <c r="F52" s="142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164</v>
      </c>
      <c r="C53" s="204"/>
      <c r="D53" s="88"/>
      <c r="E53" s="88"/>
      <c r="F53" s="88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163</v>
      </c>
      <c r="C54" s="206"/>
      <c r="D54" s="206"/>
      <c r="E54" s="206"/>
      <c r="F54" s="134">
        <v>540</v>
      </c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59" t="s">
        <v>67</v>
      </c>
      <c r="C56" s="15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0" t="s">
        <v>68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69</v>
      </c>
      <c r="O57" s="161"/>
      <c r="P57" s="164"/>
    </row>
    <row r="58" spans="2:16" ht="17.100000000000001" customHeight="1" x14ac:dyDescent="0.25">
      <c r="B58" s="165" t="s">
        <v>70</v>
      </c>
      <c r="C58" s="166"/>
      <c r="D58" s="167"/>
      <c r="E58" s="165" t="s">
        <v>71</v>
      </c>
      <c r="F58" s="166"/>
      <c r="G58" s="167"/>
      <c r="H58" s="166" t="s">
        <v>72</v>
      </c>
      <c r="I58" s="166"/>
      <c r="J58" s="166"/>
      <c r="K58" s="168" t="s">
        <v>73</v>
      </c>
      <c r="L58" s="166"/>
      <c r="M58" s="169"/>
      <c r="N58" s="170"/>
      <c r="O58" s="166"/>
      <c r="P58" s="171"/>
    </row>
    <row r="59" spans="2:16" ht="20.100000000000001" customHeight="1" x14ac:dyDescent="0.25">
      <c r="B59" s="213" t="s">
        <v>74</v>
      </c>
      <c r="C59" s="214"/>
      <c r="D59" s="29" t="b">
        <v>1</v>
      </c>
      <c r="E59" s="213" t="s">
        <v>75</v>
      </c>
      <c r="F59" s="214"/>
      <c r="G59" s="29" t="b">
        <v>1</v>
      </c>
      <c r="H59" s="215" t="s">
        <v>76</v>
      </c>
      <c r="I59" s="214"/>
      <c r="J59" s="29" t="b">
        <v>1</v>
      </c>
      <c r="K59" s="215" t="s">
        <v>77</v>
      </c>
      <c r="L59" s="214"/>
      <c r="M59" s="29" t="b">
        <v>1</v>
      </c>
      <c r="N59" s="216" t="s">
        <v>78</v>
      </c>
      <c r="O59" s="214"/>
      <c r="P59" s="29" t="b">
        <v>1</v>
      </c>
    </row>
    <row r="60" spans="2:16" ht="20.100000000000001" customHeight="1" x14ac:dyDescent="0.25">
      <c r="B60" s="213" t="s">
        <v>79</v>
      </c>
      <c r="C60" s="214"/>
      <c r="D60" s="29" t="b">
        <v>1</v>
      </c>
      <c r="E60" s="213" t="s">
        <v>80</v>
      </c>
      <c r="F60" s="214"/>
      <c r="G60" s="29" t="b">
        <v>1</v>
      </c>
      <c r="H60" s="215" t="s">
        <v>81</v>
      </c>
      <c r="I60" s="214"/>
      <c r="J60" s="29" t="b">
        <v>1</v>
      </c>
      <c r="K60" s="215" t="s">
        <v>82</v>
      </c>
      <c r="L60" s="214"/>
      <c r="M60" s="29" t="b">
        <v>1</v>
      </c>
      <c r="N60" s="216" t="s">
        <v>83</v>
      </c>
      <c r="O60" s="214"/>
      <c r="P60" s="29" t="b">
        <v>1</v>
      </c>
    </row>
    <row r="61" spans="2:16" ht="20.100000000000001" customHeight="1" x14ac:dyDescent="0.25">
      <c r="B61" s="213" t="s">
        <v>84</v>
      </c>
      <c r="C61" s="214"/>
      <c r="D61" s="29" t="b">
        <v>1</v>
      </c>
      <c r="E61" s="213" t="s">
        <v>85</v>
      </c>
      <c r="F61" s="214"/>
      <c r="G61" s="29" t="b">
        <v>1</v>
      </c>
      <c r="H61" s="215" t="s">
        <v>86</v>
      </c>
      <c r="I61" s="214"/>
      <c r="J61" s="29" t="b">
        <v>1</v>
      </c>
      <c r="K61" s="215" t="s">
        <v>87</v>
      </c>
      <c r="L61" s="214"/>
      <c r="M61" s="29" t="b">
        <v>1</v>
      </c>
      <c r="N61" s="216" t="s">
        <v>88</v>
      </c>
      <c r="O61" s="214"/>
      <c r="P61" s="29" t="b">
        <v>1</v>
      </c>
    </row>
    <row r="62" spans="2:16" ht="20.100000000000001" customHeight="1" x14ac:dyDescent="0.25">
      <c r="B62" s="215" t="s">
        <v>86</v>
      </c>
      <c r="C62" s="214"/>
      <c r="D62" s="29" t="b">
        <v>1</v>
      </c>
      <c r="E62" s="213" t="s">
        <v>89</v>
      </c>
      <c r="F62" s="214"/>
      <c r="G62" s="29" t="b">
        <v>1</v>
      </c>
      <c r="H62" s="215" t="s">
        <v>90</v>
      </c>
      <c r="I62" s="214"/>
      <c r="J62" s="29" t="b">
        <v>0</v>
      </c>
      <c r="K62" s="215" t="s">
        <v>91</v>
      </c>
      <c r="L62" s="214"/>
      <c r="M62" s="29" t="b">
        <v>1</v>
      </c>
      <c r="N62" s="216" t="s">
        <v>81</v>
      </c>
      <c r="O62" s="214"/>
      <c r="P62" s="29" t="b">
        <v>1</v>
      </c>
    </row>
    <row r="63" spans="2:16" ht="20.100000000000001" customHeight="1" x14ac:dyDescent="0.25">
      <c r="B63" s="215" t="s">
        <v>92</v>
      </c>
      <c r="C63" s="214"/>
      <c r="D63" s="29" t="b">
        <v>1</v>
      </c>
      <c r="E63" s="213" t="s">
        <v>93</v>
      </c>
      <c r="F63" s="214"/>
      <c r="G63" s="29" t="b">
        <v>1</v>
      </c>
      <c r="H63" s="34"/>
      <c r="I63" s="35"/>
      <c r="J63" s="36"/>
      <c r="K63" s="215" t="s">
        <v>94</v>
      </c>
      <c r="L63" s="214"/>
      <c r="M63" s="29" t="b">
        <v>1</v>
      </c>
      <c r="N63" s="216" t="s">
        <v>162</v>
      </c>
      <c r="O63" s="214"/>
      <c r="P63" s="29" t="b">
        <v>1</v>
      </c>
    </row>
    <row r="64" spans="2:16" ht="20.100000000000001" customHeight="1" x14ac:dyDescent="0.25">
      <c r="B64" s="215" t="s">
        <v>95</v>
      </c>
      <c r="C64" s="214"/>
      <c r="D64" s="29" t="b">
        <v>0</v>
      </c>
      <c r="E64" s="213" t="s">
        <v>96</v>
      </c>
      <c r="F64" s="214"/>
      <c r="G64" s="29" t="b">
        <v>1</v>
      </c>
      <c r="H64" s="37"/>
      <c r="I64" s="38"/>
      <c r="J64" s="39"/>
      <c r="K64" s="223" t="s">
        <v>97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160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103</v>
      </c>
      <c r="C69" s="217"/>
      <c r="D69" s="47"/>
      <c r="E69" s="47"/>
      <c r="F69" s="219" t="s">
        <v>104</v>
      </c>
      <c r="G69" s="221" t="s">
        <v>105</v>
      </c>
      <c r="H69" s="47"/>
      <c r="I69" s="217" t="s">
        <v>106</v>
      </c>
      <c r="J69" s="21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-156.30000000000001</v>
      </c>
      <c r="D72" s="108">
        <v>-156.80000000000001</v>
      </c>
      <c r="E72" s="73" t="s">
        <v>116</v>
      </c>
      <c r="F72" s="108">
        <v>20.5</v>
      </c>
      <c r="G72" s="108">
        <v>19.2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-123.8</v>
      </c>
      <c r="D73" s="108">
        <v>-124.2</v>
      </c>
      <c r="E73" s="74" t="s">
        <v>120</v>
      </c>
      <c r="F73" s="110">
        <v>30.4</v>
      </c>
      <c r="G73" s="110">
        <v>30.9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-177.8</v>
      </c>
      <c r="D74" s="108">
        <v>-211.9</v>
      </c>
      <c r="E74" s="74" t="s">
        <v>125</v>
      </c>
      <c r="F74" s="111">
        <v>10</v>
      </c>
      <c r="G74" s="111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-112.3</v>
      </c>
      <c r="D75" s="108">
        <v>-113.2</v>
      </c>
      <c r="E75" s="74" t="s">
        <v>130</v>
      </c>
      <c r="F75" s="111">
        <v>25</v>
      </c>
      <c r="G75" s="111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24.5</v>
      </c>
      <c r="D76" s="108">
        <v>22.9</v>
      </c>
      <c r="E76" s="74" t="s">
        <v>135</v>
      </c>
      <c r="F76" s="111">
        <v>190</v>
      </c>
      <c r="G76" s="111">
        <v>190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28.8</v>
      </c>
      <c r="D77" s="108">
        <v>26.5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21.1</v>
      </c>
      <c r="D78" s="108">
        <v>20</v>
      </c>
      <c r="E78" s="74" t="s">
        <v>145</v>
      </c>
      <c r="F78" s="112"/>
      <c r="G78" s="112"/>
      <c r="H78" s="80"/>
      <c r="I78" s="63" t="s">
        <v>146</v>
      </c>
      <c r="J78" s="129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21.9</v>
      </c>
      <c r="D79" s="108">
        <v>20.8</v>
      </c>
      <c r="E79" s="73" t="s">
        <v>150</v>
      </c>
      <c r="F79" s="108">
        <v>15</v>
      </c>
      <c r="G79" s="108">
        <v>6.3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8.2600000000000002E-5</v>
      </c>
      <c r="D80" s="109">
        <v>5.5999999999999995E-4</v>
      </c>
      <c r="E80" s="74" t="s">
        <v>155</v>
      </c>
      <c r="F80" s="110">
        <v>44.1</v>
      </c>
      <c r="G80" s="110">
        <v>70.599999999999994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6" t="s">
        <v>159</v>
      </c>
      <c r="C84" s="176"/>
    </row>
    <row r="85" spans="2:16" ht="15" customHeight="1" x14ac:dyDescent="0.25">
      <c r="B85" s="138" t="s">
        <v>183</v>
      </c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8"/>
    </row>
    <row r="86" spans="2:16" ht="15" customHeight="1" x14ac:dyDescent="0.25">
      <c r="B86" s="144" t="s">
        <v>192</v>
      </c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6"/>
    </row>
    <row r="87" spans="2:16" ht="15" customHeight="1" x14ac:dyDescent="0.25">
      <c r="B87" s="153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5"/>
    </row>
    <row r="88" spans="2:16" ht="15" customHeight="1" x14ac:dyDescent="0.25">
      <c r="B88" s="153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</row>
    <row r="89" spans="2:16" ht="15" customHeight="1" x14ac:dyDescent="0.25">
      <c r="B89" s="156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8"/>
    </row>
    <row r="90" spans="2:16" ht="15" customHeight="1" x14ac:dyDescent="0.25"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2:16" ht="15" customHeight="1" x14ac:dyDescent="0.25"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 ht="15" customHeight="1" x14ac:dyDescent="0.25"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9"/>
    </row>
    <row r="93" spans="2:16" ht="15" customHeight="1" x14ac:dyDescent="0.25">
      <c r="B93" s="147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</row>
    <row r="94" spans="2:16" ht="15" customHeight="1" x14ac:dyDescent="0.25"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9"/>
    </row>
    <row r="95" spans="2:16" ht="15" customHeight="1" x14ac:dyDescent="0.25"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9"/>
    </row>
    <row r="96" spans="2:16" ht="15" customHeight="1" x14ac:dyDescent="0.25">
      <c r="B96" s="14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9"/>
    </row>
    <row r="97" spans="2:16" ht="15" customHeight="1" x14ac:dyDescent="0.25">
      <c r="B97" s="147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9"/>
    </row>
    <row r="98" spans="2:16" ht="15" customHeight="1" x14ac:dyDescent="0.25">
      <c r="B98" s="147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9"/>
    </row>
    <row r="99" spans="2:16" ht="15" customHeight="1" x14ac:dyDescent="0.25"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2026-07-12T04:57:20Z</dcterms:modified>
</cp:coreProperties>
</file>