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<sst xmlns="http://schemas.openxmlformats.org/spreadsheetml/2006/main" count="214" uniqueCount="195">
  <si>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</si>
  <si>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</si>
  <si>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</si>
  <si>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</si>
  <si>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</si>
  <si>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</si>
  <si>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</si>
  <si>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</si>
  <si>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</si>
  <si>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</si>
  <si>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</si>
  <si>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</si>
  <si>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</si>
  <si>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</si>
  <si>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</si>
  <si>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</si>
  <si>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</si>
  <si>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</si>
  <si>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</si>
  <si>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</si>
  <si>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</si>
  <si>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</si>
  <si>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</si>
  <si>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</si>
  <si>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</si>
  <si>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</si>
  <si>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</si>
  <si>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</si>
  <si>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</si>
  <si>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</si>
  <si>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</si>
  <si>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</si>
  <si>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</si>
  <si>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</si>
  <si>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</si>
  <si>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</si>
  <si>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</si>
  <si>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</si>
  <si>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</si>
  <si>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</si>
  <si>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</si>
  <si>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</si>
  <si>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</si>
  <si>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</si>
  <si>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</si>
  <si>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</si>
  <si>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</si>
  <si>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</si>
  <si>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</si>
  <si>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</si>
  <si>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</si>
  <si>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</si>
  <si>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</si>
  <si>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</si>
  <si>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</si>
  <si>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</si>
  <si>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</si>
  <si>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</si>
  <si>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</si>
  <si>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</si>
  <si>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</si>
  <si>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</si>
  <si>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</si>
  <si>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</si>
  <si>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</si>
  <si>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</si>
  <si>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</si>
  <si>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</si>
  <si>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</si>
  <si>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</si>
  <si>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</si>
  <si>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</si>
  <si>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</si>
  <si>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</si>
  <si>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</si>
  <si>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</si>
  <si>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</si>
  <si>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</si>
  <si>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</si>
  <si>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</si>
  <si>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</si>
  <si>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</si>
  <si>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</si>
  <si>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</si>
  <si>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</si>
  <si>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</si>
  <si>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</si>
  <si>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</si>
  <si>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</si>
  <si>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</si>
  <si>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</si>
  <si>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</si>
  <si>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</si>
  <si>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</si>
  <si>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</si>
  <si>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</si>
  <si>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</si>
  <si>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</si>
  <si>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</si>
  <si>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</si>
  <si>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</si>
  <si>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</si>
  <si>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</si>
  <si>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</si>
  <si>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</si>
  <si>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</si>
  <si>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</si>
  <si>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</si>
  <si>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</si>
  <si>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</si>
  <si>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</si>
  <si>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</si>
  <si>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</si>
  <si>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</si>
  <si>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</si>
  <si>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</si>
  <si>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</si>
  <si>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</si>
  <si>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</si>
  <si>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</si>
  <si>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</si>
  <si>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</si>
  <si>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</si>
  <si>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</si>
  <si>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</si>
  <si>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</si>
  <si>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</si>
  <si>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</si>
  <si>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</si>
  <si>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</si>
  <si>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</si>
  <si>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</si>
  <si>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</si>
  <si>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</si>
  <si>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</si>
  <si>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</si>
  <si>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</si>
  <si>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</si>
  <si>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</si>
  <si>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</si>
  <si>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</si>
  <si>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</si>
  <si>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</si>
  <si>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</si>
  <si>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</si>
  <si>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</si>
  <si>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</si>
  <si>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</si>
  <si>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</si>
  <si>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</si>
  <si>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</si>
  <si>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</si>
  <si>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</si>
  <si>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</si>
  <si>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</si>
  <si>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</si>
  <si>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</si>
  <si>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</si>
  <si>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</si>
  <si>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</si>
  <si>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</si>
  <si>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</si>
  <si>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</si>
  <si>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</si>
  <si>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</si>
  <si>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</si>
  <si>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</si>
  <si>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</si>
  <si>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</si>
  <si>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</si>
  <si>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</si>
  <si>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</si>
  <si>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</si>
  <si>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</si>
  <si>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</si>
  <si>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</si>
  <si>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</si>
  <si>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</si>
  <si>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</si>
  <si>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</si>
  <si>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</si>
  <si>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</si>
  <si>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</si>
  <si>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</si>
  <si>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TMT</t>
    <phoneticPr fontId="3" type="noConversion"/>
  </si>
  <si>
    <t>BLG</t>
    <phoneticPr fontId="3" type="noConversion"/>
  </si>
  <si>
    <t>NW</t>
    <phoneticPr fontId="3" type="noConversion"/>
  </si>
  <si>
    <t>20s/40k 21s/27k 30s/26k 42s/25k</t>
    <phoneticPr fontId="3" type="noConversion"/>
  </si>
  <si>
    <t>24s/27k 31s/26k 41s/28k 60s/26k</t>
    <phoneticPr fontId="3" type="noConversion"/>
  </si>
  <si>
    <t>KSP</t>
    <phoneticPr fontId="3" type="noConversion"/>
  </si>
  <si>
    <t>N</t>
    <phoneticPr fontId="3" type="noConversion"/>
  </si>
  <si>
    <t>M_044319-044320:M</t>
    <phoneticPr fontId="3" type="noConversion"/>
  </si>
  <si>
    <t>M_044402-044403:K</t>
    <phoneticPr fontId="3" type="noConversion"/>
  </si>
  <si>
    <t>C_044143-044406</t>
    <phoneticPr fontId="3" type="noConversion"/>
  </si>
  <si>
    <t xml:space="preserve"> [03:30] 구름과 고습으로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</si>
</sst>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6" sqref="G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5" t="s">
        <v>0</v>
      </c>
      <c r="C2" s="1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6">
        <v>46203</v>
      </c>
      <c r="D3" s="187"/>
      <c r="E3" s="1"/>
      <c r="F3" s="1"/>
      <c r="G3" s="1"/>
      <c r="H3" s="1"/>
      <c r="I3" s="1"/>
      <c r="J3" s="1"/>
      <c r="K3" s="32" t="s">
        <v>2</v>
      </c>
      <c r="L3" s="188">
        <f>(P31-(P32+P33))/P31*100</f>
        <v>94.460227272727266</v>
      </c>
      <c r="M3" s="188"/>
      <c r="N3" s="32" t="s">
        <v>3</v>
      </c>
      <c r="O3" s="188">
        <f>(P31-P33)/P31*100</f>
        <v>100</v>
      </c>
      <c r="P3" s="188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5" t="s">
        <v>6</v>
      </c>
      <c r="C7" s="1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1.9</v>
      </c>
      <c r="E9" s="117">
        <v>4</v>
      </c>
      <c r="F9" s="117">
        <v>74</v>
      </c>
      <c r="G9" s="115" t="s">
        <v>186</v>
      </c>
      <c r="H9" s="117">
        <v>3</v>
      </c>
      <c r="I9" s="131">
        <v>99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1.2549999999999999</v>
      </c>
      <c r="E10" s="117">
        <v>4</v>
      </c>
      <c r="F10" s="117">
        <v>77</v>
      </c>
      <c r="G10" s="115" t="s">
        <v>190</v>
      </c>
      <c r="H10" s="117">
        <v>1.4</v>
      </c>
      <c r="I10" s="120"/>
      <c r="J10" s="11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0.15625</v>
      </c>
      <c r="D11" s="121"/>
      <c r="E11" s="121">
        <v>3</v>
      </c>
      <c r="F11" s="121">
        <v>86</v>
      </c>
      <c r="G11" s="115" t="s">
        <v>183</v>
      </c>
      <c r="H11" s="117">
        <v>3.7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23.447916666666668</v>
      </c>
      <c r="D12" s="11">
        <f>AVERAGE(D9:D11)</f>
        <v>1.5774999999999999</v>
      </c>
      <c r="E12" s="11">
        <f>AVERAGE(E9:E11)</f>
        <v>3.6666666666666665</v>
      </c>
      <c r="F12" s="12">
        <f>AVERAGE(F9:F11)</f>
        <v>79</v>
      </c>
      <c r="G12" s="13"/>
      <c r="H12" s="14">
        <f>AVERAGE(H9:H11)</f>
        <v>2.7000000000000006</v>
      </c>
      <c r="I12" s="15"/>
      <c r="J12" s="16">
        <f>AVERAGE(J9:J11)</f>
        <v>4.666666666666667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5" t="s">
        <v>25</v>
      </c>
      <c r="C14" s="1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184</v>
      </c>
      <c r="F16" s="115" t="s">
        <v>185</v>
      </c>
      <c r="G16" s="115" t="s">
        <v>189</v>
      </c>
      <c r="H16" s="115" t="s">
        <v>179</v>
      </c>
      <c r="I16" s="90"/>
      <c r="J16" s="115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0.65625</v>
      </c>
      <c r="D17" s="114">
        <v>0.65833333333333333</v>
      </c>
      <c r="E17" s="114">
        <v>0.68402777777777779</v>
      </c>
      <c r="F17" s="114">
        <v>0.70486111111111116</v>
      </c>
      <c r="G17" s="136">
        <v>0.10972222222222222</v>
      </c>
      <c r="H17" s="136">
        <v>0.15277777777777776</v>
      </c>
      <c r="I17" s="107"/>
      <c r="J17" s="107"/>
      <c r="K17" s="107"/>
      <c r="L17" s="107"/>
      <c r="M17" s="107"/>
      <c r="N17" s="107"/>
      <c r="O17" s="107"/>
      <c r="P17" s="136">
        <v>0.15625</v>
      </c>
    </row>
    <row r="18" spans="1:16" s="75" customFormat="1" ht="14.1" customHeight="1" x14ac:dyDescent="0.25">
      <c r="A18" s="31"/>
      <c r="B18" s="21" t="s">
        <v>42</v>
      </c>
      <c r="C18" s="115">
        <v>44116</v>
      </c>
      <c r="D18" s="115">
        <f>C18+1</f>
        <v>44117</v>
      </c>
      <c r="E18" s="115">
        <f t="shared" ref="E18" si="0">D19+1</f>
        <v>44130</v>
      </c>
      <c r="F18" s="115">
        <f t="shared" ref="F18" si="1">E19+1</f>
        <v>44143</v>
      </c>
      <c r="G18" s="115">
        <f t="shared" ref="G18:I18" si="2">F19+1</f>
        <v>44407</v>
      </c>
      <c r="H18" s="115">
        <f t="shared" ref="H18" si="3">G19+1</f>
        <v>44429</v>
      </c>
      <c r="I18" s="90"/>
      <c r="J18" s="115"/>
      <c r="K18" s="90"/>
      <c r="L18" s="90"/>
      <c r="M18" s="90"/>
      <c r="N18" s="90"/>
      <c r="O18" s="90"/>
      <c r="P18" s="115">
        <f>MAX(C18:O19)+1</f>
        <v>44434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44129</v>
      </c>
      <c r="E19" s="119">
        <v>44142</v>
      </c>
      <c r="F19" s="119">
        <v>44406</v>
      </c>
      <c r="G19" s="119">
        <v>44428</v>
      </c>
      <c r="H19" s="119">
        <f>H18+4</f>
        <v>44433</v>
      </c>
      <c r="I19" s="89"/>
      <c r="J19" s="11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4">IF(ISNUMBER(D18),D19-D18+1,"")</f>
        <v>13</v>
      </c>
      <c r="E20" s="96">
        <f t="shared" si="4"/>
        <v>13</v>
      </c>
      <c r="F20" s="96">
        <f>IF(ISNUMBER(F18),F19-F18+1,"")</f>
        <v>264</v>
      </c>
      <c r="G20" s="96">
        <f>IF(ISNUMBER(G18),G19-G18+1,"")</f>
        <v>22</v>
      </c>
      <c r="H20" s="96">
        <f t="shared" si="4"/>
        <v>5</v>
      </c>
      <c r="I20" s="96" t="str">
        <f>IF(ISNUMBER(I18),I19-I18+1,"")</f>
        <v/>
      </c>
      <c r="J20" s="96" t="str">
        <f>IF(ISNUMBER(J18),J19-J18+1,"")</f>
        <v/>
      </c>
      <c r="K20" s="84" t="str">
        <f t="shared" si="4"/>
        <v/>
      </c>
      <c r="L20" s="84" t="str">
        <f t="shared" si="4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4" t="s">
        <v>45</v>
      </c>
      <c r="C22" s="21" t="s">
        <v>21</v>
      </c>
      <c r="D22" s="21" t="s">
        <v>23</v>
      </c>
      <c r="E22" s="21" t="s">
        <v>46</v>
      </c>
      <c r="F22" s="195" t="s">
        <v>47</v>
      </c>
      <c r="G22" s="195"/>
      <c r="H22" s="195"/>
      <c r="I22" s="195"/>
      <c r="J22" s="21" t="s">
        <v>21</v>
      </c>
      <c r="K22" s="21" t="s">
        <v>23</v>
      </c>
      <c r="L22" s="21" t="s">
        <v>46</v>
      </c>
      <c r="M22" s="195" t="s">
        <v>47</v>
      </c>
      <c r="N22" s="195"/>
      <c r="O22" s="195"/>
      <c r="P22" s="195"/>
    </row>
    <row r="23" spans="1:16" ht="13.5" customHeight="1" x14ac:dyDescent="0.25">
      <c r="B23" s="194"/>
      <c r="C23" s="114">
        <v>0.6743055555555556</v>
      </c>
      <c r="D23" s="114">
        <v>0.6777777777777777</v>
      </c>
      <c r="E23" s="115" t="s">
        <v>176</v>
      </c>
      <c r="F23" s="193" t="s">
        <v>187</v>
      </c>
      <c r="G23" s="193"/>
      <c r="H23" s="193"/>
      <c r="I23" s="193"/>
      <c r="J23" s="125"/>
      <c r="K23" s="125"/>
      <c r="L23" s="115" t="s">
        <v>173</v>
      </c>
      <c r="M23" s="193" t="s">
        <v>180</v>
      </c>
      <c r="N23" s="193"/>
      <c r="O23" s="193"/>
      <c r="P23" s="193"/>
    </row>
    <row r="24" spans="1:16" ht="13.5" customHeight="1" x14ac:dyDescent="0.25">
      <c r="B24" s="194"/>
      <c r="C24" s="114"/>
      <c r="D24" s="114"/>
      <c r="E24" s="115" t="s">
        <v>172</v>
      </c>
      <c r="F24" s="193" t="s">
        <v>180</v>
      </c>
      <c r="G24" s="193"/>
      <c r="H24" s="193"/>
      <c r="I24" s="193"/>
      <c r="J24" s="126"/>
      <c r="K24" s="126"/>
      <c r="L24" s="115" t="s">
        <v>177</v>
      </c>
      <c r="M24" s="193" t="s">
        <v>180</v>
      </c>
      <c r="N24" s="193"/>
      <c r="O24" s="193"/>
      <c r="P24" s="193"/>
    </row>
    <row r="25" spans="1:16" ht="13.5" customHeight="1" x14ac:dyDescent="0.25">
      <c r="B25" s="194"/>
      <c r="C25" s="114">
        <v>0.67847222222222225</v>
      </c>
      <c r="D25" s="114">
        <v>0.68333333333333324</v>
      </c>
      <c r="E25" s="115" t="s">
        <v>174</v>
      </c>
      <c r="F25" s="193" t="s">
        <v>188</v>
      </c>
      <c r="G25" s="193"/>
      <c r="H25" s="193"/>
      <c r="I25" s="193"/>
      <c r="J25" s="125"/>
      <c r="K25" s="125"/>
      <c r="L25" s="115" t="s">
        <v>172</v>
      </c>
      <c r="M25" s="193" t="s">
        <v>180</v>
      </c>
      <c r="N25" s="193"/>
      <c r="O25" s="193"/>
      <c r="P25" s="193"/>
    </row>
    <row r="26" spans="1:16" ht="13.5" customHeight="1" x14ac:dyDescent="0.25">
      <c r="B26" s="194"/>
      <c r="C26" s="114"/>
      <c r="D26" s="114"/>
      <c r="E26" s="115" t="s">
        <v>173</v>
      </c>
      <c r="F26" s="193" t="s">
        <v>180</v>
      </c>
      <c r="G26" s="193"/>
      <c r="H26" s="193"/>
      <c r="I26" s="193"/>
      <c r="J26" s="126"/>
      <c r="K26" s="126"/>
      <c r="L26" s="115" t="s">
        <v>178</v>
      </c>
      <c r="M26" s="193" t="s">
        <v>180</v>
      </c>
      <c r="N26" s="193"/>
      <c r="O26" s="193"/>
      <c r="P26" s="193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5" t="s">
        <v>48</v>
      </c>
      <c r="C28" s="185"/>
      <c r="D28" s="18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137">
        <v>4.2361111111111106E-2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0.46111111111111114</v>
      </c>
    </row>
    <row r="31" spans="1:16" ht="14.1" customHeight="1" x14ac:dyDescent="0.25">
      <c r="B31" s="22" t="s">
        <v>167</v>
      </c>
      <c r="C31" s="135">
        <v>0.40486111111111112</v>
      </c>
      <c r="D31" s="134">
        <v>4.2361111111111106E-2</v>
      </c>
      <c r="E31" s="104"/>
      <c r="F31" s="104"/>
      <c r="G31" s="104"/>
      <c r="H31" s="104"/>
      <c r="I31" s="104"/>
      <c r="J31" s="134">
        <v>2.0833333333333332E-2</v>
      </c>
      <c r="K31" s="134">
        <v>2.0833333333333332E-2</v>
      </c>
      <c r="L31" s="134"/>
      <c r="M31" s="104"/>
      <c r="N31" s="104"/>
      <c r="O31" s="127"/>
      <c r="P31" s="97">
        <f>SUM(C31:N31)</f>
        <v>0.48888888888888887</v>
      </c>
    </row>
    <row r="32" spans="1:16" ht="14.1" customHeight="1" x14ac:dyDescent="0.25">
      <c r="B32" s="22" t="s">
        <v>63</v>
      </c>
      <c r="C32" s="225"/>
      <c r="D32" s="134">
        <v>6.2499999999999995E-3</v>
      </c>
      <c r="E32" s="104"/>
      <c r="F32" s="104"/>
      <c r="G32" s="104"/>
      <c r="H32" s="104"/>
      <c r="I32" s="104"/>
      <c r="J32" s="134">
        <v>2.0833333333333332E-2</v>
      </c>
      <c r="K32" s="134"/>
      <c r="L32" s="139"/>
      <c r="M32" s="128"/>
      <c r="N32" s="128"/>
      <c r="O32" s="129"/>
      <c r="P32" s="97">
        <f>SUM(C32:N32)</f>
        <v>2.7083333333333331E-2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0.40486111111111112</v>
      </c>
      <c r="D34" s="102">
        <f t="shared" ref="D34:P34" si="5">D31-D32-D33</f>
        <v>3.6111111111111108E-2</v>
      </c>
      <c r="E34" s="92">
        <f t="shared" si="5"/>
        <v>0</v>
      </c>
      <c r="F34" s="92">
        <f t="shared" si="5"/>
        <v>0</v>
      </c>
      <c r="G34" s="92">
        <f t="shared" si="5"/>
        <v>0</v>
      </c>
      <c r="H34" s="92">
        <f t="shared" si="5"/>
        <v>0</v>
      </c>
      <c r="I34" s="92">
        <f t="shared" si="5"/>
        <v>0</v>
      </c>
      <c r="J34" s="92">
        <f t="shared" si="5"/>
        <v>0</v>
      </c>
      <c r="K34" s="92">
        <f t="shared" si="5"/>
        <v>2.0833333333333332E-2</v>
      </c>
      <c r="L34" s="92">
        <f t="shared" si="5"/>
        <v>0</v>
      </c>
      <c r="M34" s="92">
        <f t="shared" si="5"/>
        <v>0</v>
      </c>
      <c r="N34" s="92">
        <f t="shared" si="5"/>
        <v>0</v>
      </c>
      <c r="O34" s="93"/>
      <c r="P34" s="94">
        <f t="shared" si="5"/>
        <v>0.46180555555555552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 t="s">
        <v>193</v>
      </c>
      <c r="D36" s="182"/>
      <c r="E36" s="181" t="s">
        <v>191</v>
      </c>
      <c r="F36" s="182"/>
      <c r="G36" s="181" t="s">
        <v>192</v>
      </c>
      <c r="H36" s="182"/>
      <c r="I36" s="181"/>
      <c r="J36" s="182"/>
      <c r="K36" s="183"/>
      <c r="L36" s="182"/>
      <c r="M36" s="184"/>
      <c r="N36" s="182"/>
      <c r="O36" s="174"/>
      <c r="P36" s="174"/>
    </row>
    <row r="37" spans="2:16" ht="18" customHeight="1" x14ac:dyDescent="0.25">
      <c r="B37" s="177"/>
      <c r="C37" s="196"/>
      <c r="D37" s="196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0" t="s">
        <v>194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484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1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-157</v>
      </c>
      <c r="D72" s="226">
        <v>-158</v>
      </c>
      <c r="E72" s="73" t="s">
        <v>116</v>
      </c>
      <c r="F72" s="108">
        <v>19</v>
      </c>
      <c r="G72" s="226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-125</v>
      </c>
      <c r="D73" s="226">
        <v>-126</v>
      </c>
      <c r="E73" s="74" t="s">
        <v>120</v>
      </c>
      <c r="F73" s="110">
        <v>33</v>
      </c>
      <c r="G73" s="227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26">
        <v>-205</v>
      </c>
      <c r="E74" s="74" t="s">
        <v>125</v>
      </c>
      <c r="F74" s="111">
        <v>15</v>
      </c>
      <c r="G74" s="228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-112.8</v>
      </c>
      <c r="D75" s="226">
        <v>-113.5</v>
      </c>
      <c r="E75" s="74" t="s">
        <v>130</v>
      </c>
      <c r="F75" s="111">
        <v>40</v>
      </c>
      <c r="G75" s="228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24.1</v>
      </c>
      <c r="D76" s="226">
        <v>22.99</v>
      </c>
      <c r="E76" s="74" t="s">
        <v>135</v>
      </c>
      <c r="F76" s="111">
        <v>195</v>
      </c>
      <c r="G76" s="228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27.8</v>
      </c>
      <c r="D77" s="226">
        <v>26.6</v>
      </c>
      <c r="E77" s="74" t="s">
        <v>140</v>
      </c>
      <c r="F77" s="111">
        <v>10</v>
      </c>
      <c r="G77" s="228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21.1</v>
      </c>
      <c r="D78" s="226">
        <v>20.100000000000001</v>
      </c>
      <c r="E78" s="74" t="s">
        <v>145</v>
      </c>
      <c r="F78" s="112"/>
      <c r="G78" s="229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21.9</v>
      </c>
      <c r="D79" s="226">
        <v>20.8</v>
      </c>
      <c r="E79" s="73" t="s">
        <v>150</v>
      </c>
      <c r="F79" s="108">
        <v>11</v>
      </c>
      <c r="G79" s="226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5.6700000000000003E-5</v>
      </c>
      <c r="D80" s="232">
        <v>5.8199999999999998E-5</v>
      </c>
      <c r="E80" s="74" t="s">
        <v>155</v>
      </c>
      <c r="F80" s="110">
        <v>52</v>
      </c>
      <c r="G80" s="227">
        <v>81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9" t="s">
        <v>159</v>
      </c>
      <c r="C84" s="189"/>
    </row>
    <row r="85" spans="2:16" ht="15" customHeight="1" x14ac:dyDescent="0.25">
      <c r="B85" s="190" t="s">
        <v>182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2"/>
    </row>
    <row r="86" spans="2:16" ht="15" customHeight="1" x14ac:dyDescent="0.25">
      <c r="B86" s="197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9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2026-07-01T03:49:39Z</dcterms:modified>
</cp:coreProperties>
</file>