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 l="1"/>
  <c r="F18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<sst xmlns="http://schemas.openxmlformats.org/spreadsheetml/2006/main" count="211" uniqueCount="190">
  <si>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</si>
  <si>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</si>
  <si>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</si>
  <si>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</si>
  <si>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</si>
  <si>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</si>
  <si>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</si>
  <si>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</si>
  <si>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</si>
  <si>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</si>
  <si>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</si>
  <si>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</si>
  <si>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</si>
  <si>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</si>
  <si>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</si>
  <si>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</si>
  <si>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</si>
  <si>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</si>
  <si>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</si>
  <si>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</si>
  <si>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</si>
  <si>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</si>
  <si>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</si>
  <si>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</si>
  <si>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</si>
  <si>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</si>
  <si>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</si>
  <si>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</si>
  <si>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</si>
  <si>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</si>
  <si>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</si>
  <si>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</si>
  <si>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</si>
  <si>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</si>
  <si>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</si>
  <si>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</si>
  <si>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</si>
  <si>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</si>
  <si>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</si>
  <si>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</si>
  <si>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</si>
  <si>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</si>
  <si>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</si>
  <si>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</si>
  <si>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</si>
  <si>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</si>
  <si>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</si>
  <si>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</si>
  <si>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</si>
  <si>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</si>
  <si>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</si>
  <si>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</si>
  <si>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</si>
  <si>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</si>
  <si>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</si>
  <si>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</si>
  <si>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</si>
  <si>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</si>
  <si>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</si>
  <si>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</si>
  <si>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</si>
  <si>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</si>
  <si>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</si>
  <si>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</si>
  <si>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</si>
  <si>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</si>
  <si>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</si>
  <si>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</si>
  <si>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</si>
  <si>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</si>
  <si>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</si>
  <si>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</si>
  <si>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</si>
  <si>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</si>
  <si>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</si>
  <si>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</si>
  <si>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</si>
  <si>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</si>
  <si>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</si>
  <si>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</si>
  <si>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</si>
  <si>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</si>
  <si>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</si>
  <si>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</si>
  <si>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</si>
  <si>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</si>
  <si>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</si>
  <si>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</si>
  <si>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</si>
  <si>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</si>
  <si>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</si>
  <si>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</si>
  <si>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</si>
  <si>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</si>
  <si>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</si>
  <si>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</si>
  <si>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</si>
  <si>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</si>
  <si>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</si>
  <si>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</si>
  <si>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</si>
  <si>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</si>
  <si>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</si>
  <si>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</si>
  <si>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</si>
  <si>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</si>
  <si>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</si>
  <si>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</si>
  <si>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</si>
  <si>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</si>
  <si>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</si>
  <si>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</si>
  <si>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</si>
  <si>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</si>
  <si>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</si>
  <si>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</si>
  <si>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</si>
  <si>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</si>
  <si>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</si>
  <si>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</si>
  <si>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</si>
  <si>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</si>
  <si>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</si>
  <si>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</si>
  <si>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</si>
  <si>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</si>
  <si>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</si>
  <si>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</si>
  <si>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</si>
  <si>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</si>
  <si>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</si>
  <si>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</si>
  <si>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</si>
  <si>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</si>
  <si>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</si>
  <si>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</si>
  <si>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</si>
  <si>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</si>
  <si>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</si>
  <si>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</si>
  <si>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</si>
  <si>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</si>
  <si>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</si>
  <si>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</si>
  <si>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</si>
  <si>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</si>
  <si>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</si>
  <si>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</si>
  <si>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</si>
  <si>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</si>
  <si>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</si>
  <si>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</si>
  <si>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</si>
  <si>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</si>
  <si>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</si>
  <si>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</si>
  <si>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</si>
  <si>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</si>
  <si>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</si>
  <si>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</si>
  <si>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</si>
  <si>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</si>
  <si>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</si>
  <si>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</si>
  <si>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</si>
  <si>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</si>
  <si>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</si>
  <si>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</si>
  <si>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</si>
  <si>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</si>
  <si>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</si>
  <si>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</si>
  <si>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</si>
  <si>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</si>
  <si>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</si>
  <si>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</si>
  <si>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</si>
  <si>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</si>
  <si>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</si>
  <si>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</si>
  <si>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</si>
  <si>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</si>
  <si>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분리</t>
    <phoneticPr fontId="3" type="noConversion"/>
  </si>
  <si>
    <t>김부진</t>
    <phoneticPr fontId="3" type="noConversion"/>
  </si>
  <si>
    <t>BLG</t>
    <phoneticPr fontId="3" type="noConversion"/>
  </si>
  <si>
    <t>NE</t>
    <phoneticPr fontId="3" type="noConversion"/>
  </si>
  <si>
    <t>TMT</t>
    <phoneticPr fontId="3" type="noConversion"/>
  </si>
  <si>
    <t>BLG-KSP</t>
    <phoneticPr fontId="3" type="noConversion"/>
  </si>
  <si>
    <t>N</t>
    <phoneticPr fontId="3" type="noConversion"/>
  </si>
  <si>
    <t xml:space="preserve">  [21:00] 고습으로 관측중단후 대기, [22:15]재개,  [00:45] 고습으로 재중단,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</si>
</sst>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D66" sqref="D6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0">
        <v>46193</v>
      </c>
      <c r="D3" s="191"/>
      <c r="E3" s="1"/>
      <c r="F3" s="1"/>
      <c r="G3" s="1"/>
      <c r="H3" s="1"/>
      <c r="I3" s="1"/>
      <c r="J3" s="1"/>
      <c r="K3" s="32" t="s">
        <v>2</v>
      </c>
      <c r="L3" s="192">
        <f>(P31-(P32+P33))/P31*100</f>
        <v>59.75975975975976</v>
      </c>
      <c r="M3" s="192"/>
      <c r="N3" s="32" t="s">
        <v>3</v>
      </c>
      <c r="O3" s="192">
        <f>(P31-P33)/P31*100</f>
        <v>100</v>
      </c>
      <c r="P3" s="192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1.8</v>
      </c>
      <c r="E9" s="117">
        <v>9</v>
      </c>
      <c r="F9" s="117">
        <v>70</v>
      </c>
      <c r="G9" s="115" t="s">
        <v>188</v>
      </c>
      <c r="H9" s="117">
        <v>5</v>
      </c>
      <c r="I9" s="131">
        <v>31.6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1.3</v>
      </c>
      <c r="E10" s="117">
        <v>9</v>
      </c>
      <c r="F10" s="117">
        <v>71</v>
      </c>
      <c r="G10" s="115" t="s">
        <v>188</v>
      </c>
      <c r="H10" s="117">
        <v>4</v>
      </c>
      <c r="I10" s="120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0.125</v>
      </c>
      <c r="D11" s="121"/>
      <c r="E11" s="121">
        <v>7</v>
      </c>
      <c r="F11" s="121">
        <v>85</v>
      </c>
      <c r="G11" s="115" t="s">
        <v>185</v>
      </c>
      <c r="H11" s="117">
        <v>2</v>
      </c>
      <c r="I11" s="122"/>
      <c r="J11" s="118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23.416666666666668</v>
      </c>
      <c r="D12" s="11">
        <f>AVERAGE(D9:D11)</f>
        <v>1.55</v>
      </c>
      <c r="E12" s="11">
        <f>AVERAGE(E9:E11)</f>
        <v>8.3333333333333339</v>
      </c>
      <c r="F12" s="12">
        <f>AVERAGE(F9:F11)</f>
        <v>75.333333333333329</v>
      </c>
      <c r="G12" s="13"/>
      <c r="H12" s="14">
        <f>AVERAGE(H9:H11)</f>
        <v>3.6666666666666665</v>
      </c>
      <c r="I12" s="15"/>
      <c r="J12" s="16">
        <f>AVERAGE(J9:J11)</f>
        <v>1.6666666666666667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186</v>
      </c>
      <c r="F16" s="115" t="s">
        <v>187</v>
      </c>
      <c r="G16" s="115" t="s">
        <v>184</v>
      </c>
      <c r="H16" s="115" t="s">
        <v>179</v>
      </c>
      <c r="I16" s="115"/>
      <c r="J16" s="90"/>
      <c r="K16" s="90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0.63888888888888895</v>
      </c>
      <c r="D17" s="114">
        <v>0.64166666666666672</v>
      </c>
      <c r="E17" s="114">
        <v>0.68055555555555547</v>
      </c>
      <c r="F17" s="114">
        <v>0.72430555555555554</v>
      </c>
      <c r="G17" s="114">
        <v>0.74444444444444446</v>
      </c>
      <c r="H17" s="136">
        <v>0.14583333333333334</v>
      </c>
      <c r="I17" s="107"/>
      <c r="J17" s="107"/>
      <c r="K17" s="107"/>
      <c r="L17" s="107"/>
      <c r="M17" s="107"/>
      <c r="N17" s="107"/>
      <c r="O17" s="107"/>
      <c r="P17" s="136">
        <v>0.15208333333333332</v>
      </c>
    </row>
    <row r="18" spans="1:16" s="75" customFormat="1" ht="14.1" customHeight="1" x14ac:dyDescent="0.25">
      <c r="A18" s="31"/>
      <c r="B18" s="21" t="s">
        <v>42</v>
      </c>
      <c r="C18" s="115">
        <v>42893</v>
      </c>
      <c r="D18" s="115">
        <f>C18+1</f>
        <v>42894</v>
      </c>
      <c r="E18" s="115">
        <f t="shared" ref="E18:K18" si="0">D19+1</f>
        <v>42899</v>
      </c>
      <c r="F18" s="115">
        <f t="shared" ref="F18" si="1">E19+1</f>
        <v>42913</v>
      </c>
      <c r="G18" s="115">
        <f t="shared" ref="G18" si="2">F19+1</f>
        <v>42939</v>
      </c>
      <c r="H18" s="115">
        <f t="shared" ref="H18" si="3">G19+1</f>
        <v>43088</v>
      </c>
      <c r="I18" s="115"/>
      <c r="J18" s="90"/>
      <c r="K18" s="90"/>
      <c r="L18" s="90"/>
      <c r="M18" s="90"/>
      <c r="N18" s="90"/>
      <c r="O18" s="90"/>
      <c r="P18" s="115">
        <f>MAX(C18:O19)+1</f>
        <v>43093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42898</v>
      </c>
      <c r="E19" s="119">
        <v>42912</v>
      </c>
      <c r="F19" s="119">
        <v>42938</v>
      </c>
      <c r="G19" s="119">
        <v>43087</v>
      </c>
      <c r="H19" s="119">
        <f>H18+4</f>
        <v>43092</v>
      </c>
      <c r="I19" s="119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4">IF(ISNUMBER(D18),D19-D18+1,"")</f>
        <v>5</v>
      </c>
      <c r="E20" s="96">
        <f t="shared" si="4"/>
        <v>14</v>
      </c>
      <c r="F20" s="96">
        <f>IF(ISNUMBER(F18),F19-F18+1,"")</f>
        <v>26</v>
      </c>
      <c r="G20" s="96">
        <f>IF(ISNUMBER(G18),G19-G18+1,"")</f>
        <v>149</v>
      </c>
      <c r="H20" s="96">
        <f t="shared" si="4"/>
        <v>5</v>
      </c>
      <c r="I20" s="96" t="str">
        <f>IF(ISNUMBER(I18),I19-I18+1,"")</f>
        <v/>
      </c>
      <c r="J20" s="96" t="str">
        <f>IF(ISNUMBER(J18),J19-J18+1,"")</f>
        <v/>
      </c>
      <c r="K20" s="84" t="str">
        <f t="shared" si="4"/>
        <v/>
      </c>
      <c r="L20" s="84" t="str">
        <f t="shared" si="4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1" t="s">
        <v>21</v>
      </c>
      <c r="D22" s="21" t="s">
        <v>23</v>
      </c>
      <c r="E22" s="21" t="s">
        <v>46</v>
      </c>
      <c r="F22" s="199" t="s">
        <v>47</v>
      </c>
      <c r="G22" s="199"/>
      <c r="H22" s="199"/>
      <c r="I22" s="199"/>
      <c r="J22" s="21" t="s">
        <v>21</v>
      </c>
      <c r="K22" s="21" t="s">
        <v>23</v>
      </c>
      <c r="L22" s="21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4"/>
      <c r="D23" s="114"/>
      <c r="E23" s="115" t="s">
        <v>176</v>
      </c>
      <c r="F23" s="197" t="s">
        <v>181</v>
      </c>
      <c r="G23" s="197"/>
      <c r="H23" s="197"/>
      <c r="I23" s="197"/>
      <c r="J23" s="125"/>
      <c r="K23" s="125"/>
      <c r="L23" s="115" t="s">
        <v>173</v>
      </c>
      <c r="M23" s="197" t="s">
        <v>180</v>
      </c>
      <c r="N23" s="197"/>
      <c r="O23" s="197"/>
      <c r="P23" s="197"/>
    </row>
    <row r="24" spans="1:16" ht="13.5" customHeight="1" x14ac:dyDescent="0.25">
      <c r="B24" s="198"/>
      <c r="C24" s="114"/>
      <c r="D24" s="114"/>
      <c r="E24" s="115" t="s">
        <v>172</v>
      </c>
      <c r="F24" s="197" t="s">
        <v>181</v>
      </c>
      <c r="G24" s="197"/>
      <c r="H24" s="197"/>
      <c r="I24" s="197"/>
      <c r="J24" s="126"/>
      <c r="K24" s="126"/>
      <c r="L24" s="115" t="s">
        <v>177</v>
      </c>
      <c r="M24" s="197" t="s">
        <v>180</v>
      </c>
      <c r="N24" s="197"/>
      <c r="O24" s="197"/>
      <c r="P24" s="197"/>
    </row>
    <row r="25" spans="1:16" ht="13.5" customHeight="1" x14ac:dyDescent="0.25">
      <c r="B25" s="198"/>
      <c r="C25" s="114"/>
      <c r="D25" s="114"/>
      <c r="E25" s="115" t="s">
        <v>174</v>
      </c>
      <c r="F25" s="197" t="s">
        <v>181</v>
      </c>
      <c r="G25" s="197"/>
      <c r="H25" s="197"/>
      <c r="I25" s="197"/>
      <c r="J25" s="125"/>
      <c r="K25" s="125"/>
      <c r="L25" s="115" t="s">
        <v>172</v>
      </c>
      <c r="M25" s="197" t="s">
        <v>180</v>
      </c>
      <c r="N25" s="197"/>
      <c r="O25" s="197"/>
      <c r="P25" s="197"/>
    </row>
    <row r="26" spans="1:16" ht="13.5" customHeight="1" x14ac:dyDescent="0.25">
      <c r="B26" s="198"/>
      <c r="C26" s="114"/>
      <c r="D26" s="114"/>
      <c r="E26" s="115" t="s">
        <v>173</v>
      </c>
      <c r="F26" s="197" t="s">
        <v>181</v>
      </c>
      <c r="G26" s="197"/>
      <c r="H26" s="197"/>
      <c r="I26" s="197"/>
      <c r="J26" s="126"/>
      <c r="K26" s="126"/>
      <c r="L26" s="115" t="s">
        <v>178</v>
      </c>
      <c r="M26" s="197" t="s">
        <v>180</v>
      </c>
      <c r="N26" s="197"/>
      <c r="O26" s="197"/>
      <c r="P26" s="197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9" t="s">
        <v>48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0.3972222222222222</v>
      </c>
      <c r="D30" s="137">
        <v>4.4444444444444446E-2</v>
      </c>
      <c r="E30" s="130"/>
      <c r="F30" s="130"/>
      <c r="G30" s="130"/>
      <c r="H30" s="130"/>
      <c r="I30" s="137">
        <v>2.0833333333333332E-2</v>
      </c>
      <c r="J30" s="137"/>
      <c r="K30" s="138"/>
      <c r="L30" s="137"/>
      <c r="M30" s="130"/>
      <c r="N30" s="130"/>
      <c r="O30" s="130"/>
      <c r="P30" s="97">
        <f>SUM(C30:J30,L30:N30)</f>
        <v>0.46249999999999997</v>
      </c>
    </row>
    <row r="31" spans="1:16" ht="14.1" customHeight="1" x14ac:dyDescent="0.25">
      <c r="B31" s="22" t="s">
        <v>167</v>
      </c>
      <c r="C31" s="135">
        <v>0.3972222222222222</v>
      </c>
      <c r="D31" s="134">
        <v>4.4444444444444446E-2</v>
      </c>
      <c r="E31" s="104"/>
      <c r="F31" s="104"/>
      <c r="G31" s="104"/>
      <c r="H31" s="104"/>
      <c r="I31" s="134"/>
      <c r="J31" s="134"/>
      <c r="K31" s="134">
        <v>2.0833333333333332E-2</v>
      </c>
      <c r="L31" s="134"/>
      <c r="M31" s="104"/>
      <c r="N31" s="104"/>
      <c r="O31" s="127"/>
      <c r="P31" s="97">
        <f>SUM(C31:N31)</f>
        <v>0.46249999999999997</v>
      </c>
    </row>
    <row r="32" spans="1:16" ht="14.1" customHeight="1" x14ac:dyDescent="0.25">
      <c r="B32" s="22" t="s">
        <v>63</v>
      </c>
      <c r="C32" s="135">
        <v>0.16250000000000001</v>
      </c>
      <c r="D32" s="134">
        <v>2.361111111111111E-2</v>
      </c>
      <c r="E32" s="104"/>
      <c r="F32" s="104"/>
      <c r="G32" s="104"/>
      <c r="H32" s="104"/>
      <c r="I32" s="134"/>
      <c r="J32" s="134"/>
      <c r="K32" s="134"/>
      <c r="L32" s="139"/>
      <c r="M32" s="128"/>
      <c r="N32" s="128"/>
      <c r="O32" s="129"/>
      <c r="P32" s="97">
        <f>SUM(C32:N32)</f>
        <v>0.18611111111111112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0.23472222222222219</v>
      </c>
      <c r="D34" s="102">
        <f t="shared" ref="D34:P34" si="5">D31-D32-D33</f>
        <v>2.0833333333333336E-2</v>
      </c>
      <c r="E34" s="92">
        <f t="shared" si="5"/>
        <v>0</v>
      </c>
      <c r="F34" s="92">
        <f t="shared" si="5"/>
        <v>0</v>
      </c>
      <c r="G34" s="92">
        <f t="shared" si="5"/>
        <v>0</v>
      </c>
      <c r="H34" s="92">
        <f t="shared" si="5"/>
        <v>0</v>
      </c>
      <c r="I34" s="92">
        <f t="shared" si="5"/>
        <v>0</v>
      </c>
      <c r="J34" s="92">
        <f t="shared" si="5"/>
        <v>0</v>
      </c>
      <c r="K34" s="92">
        <f t="shared" si="5"/>
        <v>2.0833333333333332E-2</v>
      </c>
      <c r="L34" s="92">
        <f t="shared" si="5"/>
        <v>0</v>
      </c>
      <c r="M34" s="92">
        <f t="shared" si="5"/>
        <v>0</v>
      </c>
      <c r="N34" s="92">
        <f t="shared" si="5"/>
        <v>0</v>
      </c>
      <c r="O34" s="93"/>
      <c r="P34" s="94">
        <f t="shared" si="5"/>
        <v>0.27638888888888885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6" t="s">
        <v>65</v>
      </c>
      <c r="C36" s="181"/>
      <c r="D36" s="182"/>
      <c r="E36" s="181"/>
      <c r="F36" s="182"/>
      <c r="G36" s="183"/>
      <c r="H36" s="184"/>
      <c r="I36" s="185"/>
      <c r="J36" s="186"/>
      <c r="K36" s="187"/>
      <c r="L36" s="186"/>
      <c r="M36" s="188"/>
      <c r="N36" s="186"/>
      <c r="O36" s="174"/>
      <c r="P36" s="174"/>
    </row>
    <row r="37" spans="2:16" ht="18" customHeight="1" x14ac:dyDescent="0.25">
      <c r="B37" s="177"/>
      <c r="C37" s="200"/>
      <c r="D37" s="200"/>
      <c r="E37" s="175"/>
      <c r="F37" s="174"/>
      <c r="G37" s="179"/>
      <c r="H37" s="174"/>
      <c r="I37" s="175"/>
      <c r="J37" s="174"/>
      <c r="K37" s="175"/>
      <c r="L37" s="174"/>
      <c r="M37" s="180"/>
      <c r="N37" s="174"/>
      <c r="O37" s="174"/>
      <c r="P37" s="174"/>
    </row>
    <row r="38" spans="2:16" ht="18" customHeight="1" x14ac:dyDescent="0.25">
      <c r="B38" s="177"/>
      <c r="C38" s="179"/>
      <c r="D38" s="174"/>
      <c r="E38" s="175"/>
      <c r="F38" s="174"/>
      <c r="G38" s="175"/>
      <c r="H38" s="174"/>
      <c r="I38" s="175"/>
      <c r="J38" s="174"/>
      <c r="K38" s="175"/>
      <c r="L38" s="174"/>
      <c r="M38" s="175"/>
      <c r="N38" s="174"/>
      <c r="O38" s="174"/>
      <c r="P38" s="174"/>
    </row>
    <row r="39" spans="2:16" ht="18" customHeight="1" x14ac:dyDescent="0.25">
      <c r="B39" s="177"/>
      <c r="C39" s="174"/>
      <c r="D39" s="174"/>
      <c r="E39" s="175"/>
      <c r="F39" s="174"/>
      <c r="G39" s="179"/>
      <c r="H39" s="174"/>
      <c r="I39" s="175"/>
      <c r="J39" s="174"/>
      <c r="K39" s="175"/>
      <c r="L39" s="174"/>
      <c r="M39" s="179"/>
      <c r="N39" s="174"/>
      <c r="O39" s="174"/>
      <c r="P39" s="174"/>
    </row>
    <row r="40" spans="2:16" ht="18" customHeight="1" x14ac:dyDescent="0.25">
      <c r="B40" s="177"/>
      <c r="C40" s="174"/>
      <c r="D40" s="174"/>
      <c r="E40" s="174"/>
      <c r="F40" s="174"/>
      <c r="G40" s="174"/>
      <c r="H40" s="174"/>
      <c r="I40" s="174"/>
      <c r="J40" s="174"/>
      <c r="K40" s="175"/>
      <c r="L40" s="174"/>
      <c r="M40" s="174"/>
      <c r="N40" s="174"/>
      <c r="O40" s="174"/>
      <c r="P40" s="174"/>
    </row>
    <row r="41" spans="2:16" ht="18" customHeight="1" x14ac:dyDescent="0.25">
      <c r="B41" s="178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94" t="s">
        <v>189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30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88"/>
      <c r="E53" s="88"/>
      <c r="F53" s="88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88">
        <v>1537</v>
      </c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216" t="s">
        <v>67</v>
      </c>
      <c r="C56" s="2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7" t="s">
        <v>68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9"/>
      <c r="N57" s="220" t="s">
        <v>69</v>
      </c>
      <c r="O57" s="218"/>
      <c r="P57" s="221"/>
    </row>
    <row r="58" spans="2:16" ht="17.100000000000001" customHeight="1" x14ac:dyDescent="0.25">
      <c r="B58" s="222" t="s">
        <v>70</v>
      </c>
      <c r="C58" s="223"/>
      <c r="D58" s="224"/>
      <c r="E58" s="222" t="s">
        <v>71</v>
      </c>
      <c r="F58" s="223"/>
      <c r="G58" s="224"/>
      <c r="H58" s="223" t="s">
        <v>72</v>
      </c>
      <c r="I58" s="223"/>
      <c r="J58" s="223"/>
      <c r="K58" s="225" t="s">
        <v>73</v>
      </c>
      <c r="L58" s="223"/>
      <c r="M58" s="226"/>
      <c r="N58" s="227"/>
      <c r="O58" s="223"/>
      <c r="P58" s="228"/>
    </row>
    <row r="59" spans="2:16" ht="20.100000000000001" customHeight="1" x14ac:dyDescent="0.25">
      <c r="B59" s="142" t="s">
        <v>74</v>
      </c>
      <c r="C59" s="141"/>
      <c r="D59" s="29" t="b">
        <v>1</v>
      </c>
      <c r="E59" s="142" t="s">
        <v>75</v>
      </c>
      <c r="F59" s="141"/>
      <c r="G59" s="29" t="b">
        <v>1</v>
      </c>
      <c r="H59" s="140" t="s">
        <v>76</v>
      </c>
      <c r="I59" s="141"/>
      <c r="J59" s="29" t="b">
        <v>1</v>
      </c>
      <c r="K59" s="140" t="s">
        <v>77</v>
      </c>
      <c r="L59" s="141"/>
      <c r="M59" s="29" t="b">
        <v>1</v>
      </c>
      <c r="N59" s="143" t="s">
        <v>78</v>
      </c>
      <c r="O59" s="141"/>
      <c r="P59" s="29" t="b">
        <v>1</v>
      </c>
    </row>
    <row r="60" spans="2:16" ht="20.100000000000001" customHeight="1" x14ac:dyDescent="0.25">
      <c r="B60" s="142" t="s">
        <v>79</v>
      </c>
      <c r="C60" s="141"/>
      <c r="D60" s="29" t="b">
        <v>1</v>
      </c>
      <c r="E60" s="142" t="s">
        <v>80</v>
      </c>
      <c r="F60" s="141"/>
      <c r="G60" s="29" t="b">
        <v>1</v>
      </c>
      <c r="H60" s="140" t="s">
        <v>81</v>
      </c>
      <c r="I60" s="141"/>
      <c r="J60" s="29" t="b">
        <v>1</v>
      </c>
      <c r="K60" s="140" t="s">
        <v>82</v>
      </c>
      <c r="L60" s="141"/>
      <c r="M60" s="29" t="b">
        <v>1</v>
      </c>
      <c r="N60" s="143" t="s">
        <v>83</v>
      </c>
      <c r="O60" s="141"/>
      <c r="P60" s="29" t="b">
        <v>1</v>
      </c>
    </row>
    <row r="61" spans="2:16" ht="20.100000000000001" customHeight="1" x14ac:dyDescent="0.25">
      <c r="B61" s="142" t="s">
        <v>84</v>
      </c>
      <c r="C61" s="141"/>
      <c r="D61" s="29" t="b">
        <v>1</v>
      </c>
      <c r="E61" s="142" t="s">
        <v>85</v>
      </c>
      <c r="F61" s="141"/>
      <c r="G61" s="29" t="b">
        <v>1</v>
      </c>
      <c r="H61" s="140" t="s">
        <v>86</v>
      </c>
      <c r="I61" s="141"/>
      <c r="J61" s="29" t="b">
        <v>1</v>
      </c>
      <c r="K61" s="140" t="s">
        <v>87</v>
      </c>
      <c r="L61" s="141"/>
      <c r="M61" s="29" t="b">
        <v>1</v>
      </c>
      <c r="N61" s="143" t="s">
        <v>88</v>
      </c>
      <c r="O61" s="141"/>
      <c r="P61" s="29" t="b">
        <v>1</v>
      </c>
    </row>
    <row r="62" spans="2:16" ht="20.100000000000001" customHeight="1" x14ac:dyDescent="0.25">
      <c r="B62" s="140" t="s">
        <v>86</v>
      </c>
      <c r="C62" s="141"/>
      <c r="D62" s="29" t="b">
        <v>1</v>
      </c>
      <c r="E62" s="142" t="s">
        <v>89</v>
      </c>
      <c r="F62" s="141"/>
      <c r="G62" s="29" t="b">
        <v>1</v>
      </c>
      <c r="H62" s="140" t="s">
        <v>90</v>
      </c>
      <c r="I62" s="141"/>
      <c r="J62" s="29" t="b">
        <v>0</v>
      </c>
      <c r="K62" s="140" t="s">
        <v>91</v>
      </c>
      <c r="L62" s="141"/>
      <c r="M62" s="29" t="b">
        <v>1</v>
      </c>
      <c r="N62" s="143" t="s">
        <v>81</v>
      </c>
      <c r="O62" s="141"/>
      <c r="P62" s="29" t="b">
        <v>1</v>
      </c>
    </row>
    <row r="63" spans="2:16" ht="20.100000000000001" customHeight="1" x14ac:dyDescent="0.25">
      <c r="B63" s="140" t="s">
        <v>92</v>
      </c>
      <c r="C63" s="141"/>
      <c r="D63" s="29" t="b">
        <v>1</v>
      </c>
      <c r="E63" s="142" t="s">
        <v>93</v>
      </c>
      <c r="F63" s="141"/>
      <c r="G63" s="29" t="b">
        <v>1</v>
      </c>
      <c r="H63" s="34"/>
      <c r="I63" s="35"/>
      <c r="J63" s="36"/>
      <c r="K63" s="140" t="s">
        <v>94</v>
      </c>
      <c r="L63" s="141"/>
      <c r="M63" s="29" t="b">
        <v>1</v>
      </c>
      <c r="N63" s="143" t="s">
        <v>162</v>
      </c>
      <c r="O63" s="141"/>
      <c r="P63" s="29" t="b">
        <v>1</v>
      </c>
    </row>
    <row r="64" spans="2:16" ht="20.100000000000001" customHeight="1" x14ac:dyDescent="0.25">
      <c r="B64" s="140" t="s">
        <v>95</v>
      </c>
      <c r="C64" s="141"/>
      <c r="D64" s="29" t="b">
        <v>0</v>
      </c>
      <c r="E64" s="142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-156.27000000000001</v>
      </c>
      <c r="D72" s="231">
        <v>-157.1</v>
      </c>
      <c r="E72" s="73" t="s">
        <v>116</v>
      </c>
      <c r="F72" s="108">
        <v>20</v>
      </c>
      <c r="G72" s="23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-127.22</v>
      </c>
      <c r="D73" s="231">
        <v>-126.4</v>
      </c>
      <c r="E73" s="74" t="s">
        <v>120</v>
      </c>
      <c r="F73" s="110">
        <v>39</v>
      </c>
      <c r="G73" s="232">
        <v>45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-205</v>
      </c>
      <c r="D74" s="231">
        <v>-205.3</v>
      </c>
      <c r="E74" s="74" t="s">
        <v>125</v>
      </c>
      <c r="F74" s="111">
        <v>15</v>
      </c>
      <c r="G74" s="233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-112.67</v>
      </c>
      <c r="D75" s="231">
        <v>-113.1</v>
      </c>
      <c r="E75" s="74" t="s">
        <v>130</v>
      </c>
      <c r="F75" s="111">
        <v>40</v>
      </c>
      <c r="G75" s="23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25</v>
      </c>
      <c r="D76" s="231">
        <v>23.7</v>
      </c>
      <c r="E76" s="74" t="s">
        <v>135</v>
      </c>
      <c r="F76" s="111">
        <v>195</v>
      </c>
      <c r="G76" s="233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29</v>
      </c>
      <c r="D77" s="231">
        <v>27.9</v>
      </c>
      <c r="E77" s="74" t="s">
        <v>140</v>
      </c>
      <c r="F77" s="111">
        <v>10</v>
      </c>
      <c r="G77" s="233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22</v>
      </c>
      <c r="D78" s="231">
        <v>20.48</v>
      </c>
      <c r="E78" s="74" t="s">
        <v>145</v>
      </c>
      <c r="F78" s="112"/>
      <c r="G78" s="234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22.7</v>
      </c>
      <c r="D79" s="231">
        <v>21.3</v>
      </c>
      <c r="E79" s="73" t="s">
        <v>150</v>
      </c>
      <c r="F79" s="108">
        <v>14</v>
      </c>
      <c r="G79" s="231">
        <v>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5.7399999999999999E-5</v>
      </c>
      <c r="D80" s="235">
        <v>5.7200000000000001E-5</v>
      </c>
      <c r="E80" s="74" t="s">
        <v>155</v>
      </c>
      <c r="F80" s="110">
        <v>56</v>
      </c>
      <c r="G80" s="232">
        <v>80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3" t="s">
        <v>159</v>
      </c>
      <c r="C84" s="193"/>
    </row>
    <row r="85" spans="2:16" ht="15" customHeight="1" x14ac:dyDescent="0.25">
      <c r="B85" s="194" t="s">
        <v>182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6"/>
    </row>
    <row r="86" spans="2:16" ht="15" customHeight="1" x14ac:dyDescent="0.25">
      <c r="B86" s="201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10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2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2026-06-21T03:44:17Z</dcterms:modified>
</cp:coreProperties>
</file>