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I18" i="1" l="1"/>
  <c r="I19" i="1" s="1"/>
  <c r="H18" i="1"/>
  <c r="G18" i="1"/>
  <c r="F18" i="1"/>
  <c r="D18" i="1" l="1"/>
  <c r="E18" i="1" l="1"/>
  <c r="P33" i="1"/>
  <c r="P32" i="1"/>
  <c r="P31" i="1"/>
  <c r="P18" i="1" l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<sst xmlns="http://schemas.openxmlformats.org/spreadsheetml/2006/main" count="214" uniqueCount="197">
  <si>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</si>
  <si>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</si>
  <si>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</si>
  <si>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</si>
  <si>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</si>
  <si>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</si>
  <si>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</si>
  <si>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</si>
  <si>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</si>
  <si>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</si>
  <si>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</si>
  <si>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</si>
  <si>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</si>
  <si>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</si>
  <si>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</si>
  <si>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</si>
  <si>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</si>
  <si>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</si>
  <si>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</si>
  <si>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</si>
  <si>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</si>
  <si>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</si>
  <si>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</si>
  <si>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</si>
  <si>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</si>
  <si>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</si>
  <si>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</si>
  <si>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</si>
  <si>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</si>
  <si>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</si>
  <si>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</si>
  <si>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</si>
  <si>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</si>
  <si>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</si>
  <si>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</si>
  <si>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</si>
  <si>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</si>
  <si>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</si>
  <si>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</si>
  <si>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</si>
  <si>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</si>
  <si>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</si>
  <si>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</si>
  <si>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</si>
  <si>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</si>
  <si>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</si>
  <si>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</si>
  <si>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</si>
  <si>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</si>
  <si>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</si>
  <si>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</si>
  <si>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</si>
  <si>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</si>
  <si>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</si>
  <si>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</si>
  <si>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</si>
  <si>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</si>
  <si>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</si>
  <si>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</si>
  <si>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</si>
  <si>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</si>
  <si>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</si>
  <si>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</si>
  <si>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</si>
  <si>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</si>
  <si>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</si>
  <si>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</si>
  <si>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</si>
  <si>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</si>
  <si>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</si>
  <si>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</si>
  <si>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</si>
  <si>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</si>
  <si>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</si>
  <si>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</si>
  <si>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</si>
  <si>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</si>
  <si>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</si>
  <si>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</si>
  <si>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</si>
  <si>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</si>
  <si>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</si>
  <si>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</si>
  <si>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</si>
  <si>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</si>
  <si>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</si>
  <si>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</si>
  <si>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</si>
  <si>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</si>
  <si>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</si>
  <si>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</si>
  <si>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</si>
  <si>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</si>
  <si>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</si>
  <si>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</si>
  <si>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</si>
  <si>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</si>
  <si>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</si>
  <si>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</si>
  <si>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</si>
  <si>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</si>
  <si>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</si>
  <si>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</si>
  <si>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</si>
  <si>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</si>
  <si>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</si>
  <si>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</si>
  <si>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</si>
  <si>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</si>
  <si>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</si>
  <si>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</si>
  <si>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</si>
  <si>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</si>
  <si>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</si>
  <si>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</si>
  <si>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</si>
  <si>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</si>
  <si>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</si>
  <si>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</si>
  <si>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</si>
  <si>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</si>
  <si>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</si>
  <si>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</si>
  <si>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</si>
  <si>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</si>
  <si>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</si>
  <si>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</si>
  <si>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</si>
  <si>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</si>
  <si>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</si>
  <si>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</si>
  <si>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</si>
  <si>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</si>
  <si>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</si>
  <si>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</si>
  <si>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</si>
  <si>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</si>
  <si>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</si>
  <si>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</si>
  <si>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</si>
  <si>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</si>
  <si>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</si>
  <si>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</si>
  <si>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</si>
  <si>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</si>
  <si>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</si>
  <si>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</si>
  <si>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</si>
  <si>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</si>
  <si>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</si>
  <si>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</si>
  <si>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</si>
  <si>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</si>
  <si>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</si>
  <si>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</si>
  <si>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</si>
  <si>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</si>
  <si>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</si>
  <si>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</si>
  <si>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</si>
  <si>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</si>
  <si>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</si>
  <si>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</si>
  <si>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</si>
  <si>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</si>
  <si>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</si>
  <si>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</si>
  <si>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</si>
  <si>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</si>
  <si>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</si>
  <si>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</si>
  <si>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</si>
  <si>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</si>
  <si>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</si>
  <si>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</si>
  <si>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</si>
  <si>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</si>
  <si>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</si>
  <si>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</si>
  <si>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</si>
  <si>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</si>
  <si>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</si>
  <si>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</si>
  <si>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</si>
  <si>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</si>
  <si>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</si>
  <si>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</si>
  <si>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</si>
  <si>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</si>
  <si>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W</t>
    <phoneticPr fontId="3" type="noConversion"/>
  </si>
  <si>
    <t>W</t>
    <phoneticPr fontId="3" type="noConversion"/>
  </si>
  <si>
    <t>S</t>
    <phoneticPr fontId="3" type="noConversion"/>
  </si>
  <si>
    <t>20s/35k 21s/25k 35s/26k</t>
    <phoneticPr fontId="3" type="noConversion"/>
  </si>
  <si>
    <t>22s/34k 22s/25k 32s/26k 45s/28k 60s/27k</t>
    <phoneticPr fontId="3" type="noConversion"/>
  </si>
  <si>
    <t>M_037982-037983:M</t>
    <phoneticPr fontId="3" type="noConversion"/>
  </si>
  <si>
    <t>M_038003-038004:T</t>
    <phoneticPr fontId="3" type="noConversion"/>
  </si>
  <si>
    <t xml:space="preserve"> [01:50]  구름과 고습으로 관측중단후 대기, [03:30]재개,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</si>
</sst>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H82" sqref="H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46170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86.338797814207652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2">
        <v>0.70833333333333337</v>
      </c>
      <c r="D9" s="125">
        <v>2.2000000000000002</v>
      </c>
      <c r="E9" s="125">
        <v>8</v>
      </c>
      <c r="F9" s="125">
        <v>69</v>
      </c>
      <c r="G9" s="123" t="s">
        <v>191</v>
      </c>
      <c r="H9" s="125">
        <v>1.5</v>
      </c>
      <c r="I9" s="123">
        <v>92.4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2">
        <v>0.9375</v>
      </c>
      <c r="D10" s="125">
        <v>1.6</v>
      </c>
      <c r="E10" s="125">
        <v>6</v>
      </c>
      <c r="F10" s="125">
        <v>70</v>
      </c>
      <c r="G10" s="123" t="s">
        <v>189</v>
      </c>
      <c r="H10" s="125">
        <v>2</v>
      </c>
      <c r="I10" s="129"/>
      <c r="J10" s="12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0.1875</v>
      </c>
      <c r="D11" s="131">
        <v>1.8</v>
      </c>
      <c r="E11" s="131">
        <v>6</v>
      </c>
      <c r="F11" s="131">
        <v>76</v>
      </c>
      <c r="G11" s="123" t="s">
        <v>190</v>
      </c>
      <c r="H11" s="125">
        <v>2</v>
      </c>
      <c r="I11" s="132"/>
      <c r="J11" s="12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23.479166666666668</v>
      </c>
      <c r="D12" s="11">
        <f>AVERAGE(D9:D11)</f>
        <v>1.8666666666666669</v>
      </c>
      <c r="E12" s="11">
        <f>AVERAGE(E9:E11)</f>
        <v>6.666666666666667</v>
      </c>
      <c r="F12" s="12">
        <f>AVERAGE(F9:F11)</f>
        <v>71.666666666666671</v>
      </c>
      <c r="G12" s="13"/>
      <c r="H12" s="14">
        <f>AVERAGE(H9:H11)</f>
        <v>1.8333333333333333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175</v>
      </c>
      <c r="D16" s="124" t="s">
        <v>179</v>
      </c>
      <c r="E16" s="123" t="s">
        <v>184</v>
      </c>
      <c r="F16" s="123" t="s">
        <v>185</v>
      </c>
      <c r="G16" s="123" t="s">
        <v>186</v>
      </c>
      <c r="H16" s="123" t="s">
        <v>187</v>
      </c>
      <c r="I16" s="123" t="s">
        <v>188</v>
      </c>
      <c r="J16" s="90"/>
      <c r="K16" s="90"/>
      <c r="L16" s="90"/>
      <c r="M16" s="90"/>
      <c r="N16" s="90"/>
      <c r="O16" s="90"/>
      <c r="P16" s="121" t="s">
        <v>175</v>
      </c>
    </row>
    <row r="17" spans="1:16" s="75" customFormat="1" ht="14.1" customHeight="1" x14ac:dyDescent="0.25">
      <c r="A17" s="31"/>
      <c r="B17" s="21" t="s">
        <v>41</v>
      </c>
      <c r="C17" s="122">
        <v>0.61319444444444449</v>
      </c>
      <c r="D17" s="122">
        <v>0.61597222222222225</v>
      </c>
      <c r="E17" s="122">
        <v>0.68333333333333324</v>
      </c>
      <c r="F17" s="134">
        <v>0.7055555555555556</v>
      </c>
      <c r="G17" s="134">
        <v>0.73333333333333339</v>
      </c>
      <c r="H17" s="134">
        <v>0.8041666666666667</v>
      </c>
      <c r="I17" s="134">
        <v>0.19444444444444445</v>
      </c>
      <c r="J17" s="113"/>
      <c r="K17" s="113"/>
      <c r="L17" s="113"/>
      <c r="M17" s="113"/>
      <c r="N17" s="113"/>
      <c r="O17" s="113"/>
      <c r="P17" s="134">
        <v>0.19930555555555554</v>
      </c>
    </row>
    <row r="18" spans="1:16" s="75" customFormat="1" ht="14.1" customHeight="1" x14ac:dyDescent="0.25">
      <c r="A18" s="31"/>
      <c r="B18" s="21" t="s">
        <v>42</v>
      </c>
      <c r="C18" s="123">
        <v>37941</v>
      </c>
      <c r="D18" s="123">
        <f>C18+1</f>
        <v>37942</v>
      </c>
      <c r="E18" s="123">
        <f>D19+1</f>
        <v>37955</v>
      </c>
      <c r="F18" s="123">
        <f>E19+1</f>
        <v>37969</v>
      </c>
      <c r="G18" s="123">
        <f>F19+1</f>
        <v>37986</v>
      </c>
      <c r="H18" s="123">
        <f>G19+1</f>
        <v>38032</v>
      </c>
      <c r="I18" s="123">
        <f>H19+1</f>
        <v>38243</v>
      </c>
      <c r="J18" s="90"/>
      <c r="K18" s="90"/>
      <c r="L18" s="90"/>
      <c r="M18" s="90"/>
      <c r="N18" s="90"/>
      <c r="O18" s="90"/>
      <c r="P18" s="123">
        <f>MAX(C18:O19)+1</f>
        <v>38248</v>
      </c>
    </row>
    <row r="19" spans="1:16" s="75" customFormat="1" ht="14.1" customHeight="1" thickBot="1" x14ac:dyDescent="0.3">
      <c r="A19" s="31"/>
      <c r="B19" s="9" t="s">
        <v>43</v>
      </c>
      <c r="C19" s="79"/>
      <c r="D19" s="123">
        <f>D18+12</f>
        <v>37954</v>
      </c>
      <c r="E19" s="127">
        <v>37968</v>
      </c>
      <c r="F19" s="127">
        <v>37985</v>
      </c>
      <c r="G19" s="127">
        <v>38031</v>
      </c>
      <c r="H19" s="127">
        <v>38242</v>
      </c>
      <c r="I19" s="127">
        <f>I18+4</f>
        <v>38247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6">
        <f t="shared" si="0"/>
        <v>14</v>
      </c>
      <c r="F20" s="96">
        <f>IF(ISNUMBER(F18),F19-F18+1,"")</f>
        <v>17</v>
      </c>
      <c r="G20" s="96">
        <f>IF(ISNUMBER(G18),G19-G18+1,"")</f>
        <v>46</v>
      </c>
      <c r="H20" s="96">
        <f t="shared" si="0"/>
        <v>211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22">
        <v>0.67291666666666661</v>
      </c>
      <c r="D23" s="122">
        <v>0.67638888888888893</v>
      </c>
      <c r="E23" s="123" t="s">
        <v>176</v>
      </c>
      <c r="F23" s="191" t="s">
        <v>192</v>
      </c>
      <c r="G23" s="191"/>
      <c r="H23" s="191"/>
      <c r="I23" s="191"/>
      <c r="J23" s="114"/>
      <c r="K23" s="114"/>
      <c r="L23" s="123" t="s">
        <v>173</v>
      </c>
      <c r="M23" s="191" t="s">
        <v>180</v>
      </c>
      <c r="N23" s="191"/>
      <c r="O23" s="191"/>
      <c r="P23" s="191"/>
    </row>
    <row r="24" spans="1:16" ht="13.5" customHeight="1" x14ac:dyDescent="0.25">
      <c r="B24" s="192"/>
      <c r="C24" s="122"/>
      <c r="D24" s="122"/>
      <c r="E24" s="123" t="s">
        <v>172</v>
      </c>
      <c r="F24" s="191" t="s">
        <v>180</v>
      </c>
      <c r="G24" s="191"/>
      <c r="H24" s="191"/>
      <c r="I24" s="191"/>
      <c r="J24" s="115"/>
      <c r="K24" s="115"/>
      <c r="L24" s="123" t="s">
        <v>177</v>
      </c>
      <c r="M24" s="191" t="s">
        <v>180</v>
      </c>
      <c r="N24" s="191"/>
      <c r="O24" s="191"/>
      <c r="P24" s="191"/>
    </row>
    <row r="25" spans="1:16" ht="13.5" customHeight="1" x14ac:dyDescent="0.25">
      <c r="B25" s="192"/>
      <c r="C25" s="122">
        <v>0.67708333333333337</v>
      </c>
      <c r="D25" s="122">
        <v>0.68194444444444446</v>
      </c>
      <c r="E25" s="123" t="s">
        <v>174</v>
      </c>
      <c r="F25" s="191" t="s">
        <v>193</v>
      </c>
      <c r="G25" s="191"/>
      <c r="H25" s="191"/>
      <c r="I25" s="191"/>
      <c r="J25" s="114"/>
      <c r="K25" s="114"/>
      <c r="L25" s="123" t="s">
        <v>172</v>
      </c>
      <c r="M25" s="191" t="s">
        <v>180</v>
      </c>
      <c r="N25" s="191"/>
      <c r="O25" s="191"/>
      <c r="P25" s="191"/>
    </row>
    <row r="26" spans="1:16" ht="13.5" customHeight="1" x14ac:dyDescent="0.25">
      <c r="B26" s="192"/>
      <c r="C26" s="122"/>
      <c r="D26" s="122"/>
      <c r="E26" s="123" t="s">
        <v>173</v>
      </c>
      <c r="F26" s="191" t="s">
        <v>180</v>
      </c>
      <c r="G26" s="191"/>
      <c r="H26" s="191"/>
      <c r="I26" s="191"/>
      <c r="J26" s="115"/>
      <c r="K26" s="115"/>
      <c r="L26" s="123" t="s">
        <v>178</v>
      </c>
      <c r="M26" s="191" t="s">
        <v>181</v>
      </c>
      <c r="N26" s="191"/>
      <c r="O26" s="191"/>
      <c r="P26" s="191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0.37708333333333338</v>
      </c>
      <c r="D30" s="106">
        <v>5.8333333333333327E-2</v>
      </c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10"/>
      <c r="P30" s="97">
        <f>SUM(C30:J30,L30:N30)</f>
        <v>0.45625000000000004</v>
      </c>
    </row>
    <row r="31" spans="1:16" ht="14.1" customHeight="1" x14ac:dyDescent="0.25">
      <c r="B31" s="22" t="s">
        <v>167</v>
      </c>
      <c r="C31" s="223">
        <v>0.39027777777777778</v>
      </c>
      <c r="D31" s="222">
        <v>7.0833333333333331E-2</v>
      </c>
      <c r="E31" s="107"/>
      <c r="F31" s="107"/>
      <c r="G31" s="107"/>
      <c r="H31" s="107"/>
      <c r="I31" s="107"/>
      <c r="J31" s="222">
        <v>2.6388888888888889E-2</v>
      </c>
      <c r="K31" s="128">
        <v>2.0833333333333332E-2</v>
      </c>
      <c r="L31" s="107"/>
      <c r="M31" s="107"/>
      <c r="N31" s="107"/>
      <c r="O31" s="108"/>
      <c r="P31" s="97">
        <f>SUM(C31:N31)</f>
        <v>0.50833333333333341</v>
      </c>
    </row>
    <row r="32" spans="1:16" ht="14.1" customHeight="1" x14ac:dyDescent="0.25">
      <c r="B32" s="22" t="s">
        <v>63</v>
      </c>
      <c r="C32" s="130">
        <v>6.9444444444444434E-2</v>
      </c>
      <c r="D32" s="128"/>
      <c r="E32" s="128"/>
      <c r="F32" s="128"/>
      <c r="G32" s="128"/>
      <c r="H32" s="128"/>
      <c r="I32" s="128"/>
      <c r="J32" s="128"/>
      <c r="K32" s="128"/>
      <c r="L32" s="99"/>
      <c r="M32" s="99"/>
      <c r="N32" s="99"/>
      <c r="O32" s="103"/>
      <c r="P32" s="97">
        <f>SUM(C32:N32)</f>
        <v>6.9444444444444434E-2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0.32083333333333336</v>
      </c>
      <c r="D34" s="104">
        <f t="shared" ref="D34:P34" si="1">D31-D32-D33</f>
        <v>7.0833333333333331E-2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2.6388888888888889E-2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0.43888888888888899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79" t="s">
        <v>194</v>
      </c>
      <c r="D36" s="180"/>
      <c r="E36" s="179" t="s">
        <v>195</v>
      </c>
      <c r="F36" s="180"/>
      <c r="G36" s="177"/>
      <c r="H36" s="178"/>
      <c r="I36" s="179"/>
      <c r="J36" s="180"/>
      <c r="K36" s="181"/>
      <c r="L36" s="180"/>
      <c r="M36" s="182"/>
      <c r="N36" s="180"/>
      <c r="O36" s="170"/>
      <c r="P36" s="170"/>
    </row>
    <row r="37" spans="2:16" ht="18" customHeight="1" x14ac:dyDescent="0.25">
      <c r="B37" s="173"/>
      <c r="C37" s="194"/>
      <c r="D37" s="194"/>
      <c r="E37" s="171"/>
      <c r="F37" s="170"/>
      <c r="G37" s="175"/>
      <c r="H37" s="170"/>
      <c r="I37" s="171"/>
      <c r="J37" s="170"/>
      <c r="K37" s="171"/>
      <c r="L37" s="170"/>
      <c r="M37" s="176"/>
      <c r="N37" s="170"/>
      <c r="O37" s="170"/>
      <c r="P37" s="170"/>
    </row>
    <row r="38" spans="2:16" ht="18" customHeight="1" x14ac:dyDescent="0.25">
      <c r="B38" s="173"/>
      <c r="C38" s="175"/>
      <c r="D38" s="170"/>
      <c r="E38" s="171"/>
      <c r="F38" s="170"/>
      <c r="G38" s="171"/>
      <c r="H38" s="170"/>
      <c r="I38" s="171"/>
      <c r="J38" s="170"/>
      <c r="K38" s="171"/>
      <c r="L38" s="170"/>
      <c r="M38" s="171"/>
      <c r="N38" s="170"/>
      <c r="O38" s="170"/>
      <c r="P38" s="170"/>
    </row>
    <row r="39" spans="2:16" ht="18" customHeight="1" x14ac:dyDescent="0.25">
      <c r="B39" s="173"/>
      <c r="C39" s="170"/>
      <c r="D39" s="170"/>
      <c r="E39" s="171"/>
      <c r="F39" s="170"/>
      <c r="G39" s="175"/>
      <c r="H39" s="170"/>
      <c r="I39" s="171"/>
      <c r="J39" s="170"/>
      <c r="K39" s="171"/>
      <c r="L39" s="170"/>
      <c r="M39" s="175"/>
      <c r="N39" s="170"/>
      <c r="O39" s="170"/>
      <c r="P39" s="170"/>
    </row>
    <row r="40" spans="2:16" ht="18" customHeight="1" x14ac:dyDescent="0.25">
      <c r="B40" s="173"/>
      <c r="C40" s="170"/>
      <c r="D40" s="170"/>
      <c r="E40" s="170"/>
      <c r="F40" s="170"/>
      <c r="G40" s="170"/>
      <c r="H40" s="170"/>
      <c r="I40" s="170"/>
      <c r="J40" s="170"/>
      <c r="K40" s="171"/>
      <c r="L40" s="170"/>
      <c r="M40" s="170"/>
      <c r="N40" s="170"/>
      <c r="O40" s="170"/>
      <c r="P40" s="170"/>
    </row>
    <row r="41" spans="2:16" ht="18" customHeight="1" x14ac:dyDescent="0.25">
      <c r="B41" s="174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88" t="s">
        <v>196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51"/>
      <c r="C52" s="152"/>
      <c r="D52" s="149"/>
      <c r="E52" s="149"/>
      <c r="F52" s="149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2:16" ht="14.1" customHeight="1" thickTop="1" thickBot="1" x14ac:dyDescent="0.3">
      <c r="B53" s="154" t="s">
        <v>164</v>
      </c>
      <c r="C53" s="155"/>
      <c r="D53" s="88"/>
      <c r="E53" s="88"/>
      <c r="F53" s="88"/>
      <c r="G53" s="158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ht="14.1" customHeight="1" thickTop="1" thickBot="1" x14ac:dyDescent="0.3">
      <c r="B54" s="156" t="s">
        <v>163</v>
      </c>
      <c r="C54" s="157"/>
      <c r="D54" s="157"/>
      <c r="E54" s="157"/>
      <c r="F54" s="88">
        <v>505</v>
      </c>
      <c r="G54" s="161"/>
      <c r="H54" s="162"/>
      <c r="I54" s="162"/>
      <c r="J54" s="162"/>
      <c r="K54" s="162"/>
      <c r="L54" s="162"/>
      <c r="M54" s="162"/>
      <c r="N54" s="162"/>
      <c r="O54" s="162"/>
      <c r="P54" s="163"/>
    </row>
    <row r="55" spans="2:16" ht="13.5" customHeight="1" thickTop="1" x14ac:dyDescent="0.25"/>
    <row r="56" spans="2:16" ht="17.25" customHeight="1" x14ac:dyDescent="0.25">
      <c r="B56" s="209" t="s">
        <v>67</v>
      </c>
      <c r="C56" s="20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0" t="s">
        <v>68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  <c r="N57" s="213" t="s">
        <v>69</v>
      </c>
      <c r="O57" s="211"/>
      <c r="P57" s="214"/>
    </row>
    <row r="58" spans="2:16" ht="17.100000000000001" customHeight="1" x14ac:dyDescent="0.25">
      <c r="B58" s="215" t="s">
        <v>70</v>
      </c>
      <c r="C58" s="216"/>
      <c r="D58" s="217"/>
      <c r="E58" s="215" t="s">
        <v>71</v>
      </c>
      <c r="F58" s="216"/>
      <c r="G58" s="217"/>
      <c r="H58" s="216" t="s">
        <v>72</v>
      </c>
      <c r="I58" s="216"/>
      <c r="J58" s="216"/>
      <c r="K58" s="218" t="s">
        <v>73</v>
      </c>
      <c r="L58" s="216"/>
      <c r="M58" s="219"/>
      <c r="N58" s="220"/>
      <c r="O58" s="216"/>
      <c r="P58" s="221"/>
    </row>
    <row r="59" spans="2:16" ht="20.100000000000001" customHeight="1" x14ac:dyDescent="0.25">
      <c r="B59" s="138" t="s">
        <v>74</v>
      </c>
      <c r="C59" s="137"/>
      <c r="D59" s="29" t="b">
        <v>1</v>
      </c>
      <c r="E59" s="138" t="s">
        <v>75</v>
      </c>
      <c r="F59" s="137"/>
      <c r="G59" s="29" t="b">
        <v>1</v>
      </c>
      <c r="H59" s="136" t="s">
        <v>76</v>
      </c>
      <c r="I59" s="137"/>
      <c r="J59" s="29" t="b">
        <v>1</v>
      </c>
      <c r="K59" s="136" t="s">
        <v>77</v>
      </c>
      <c r="L59" s="137"/>
      <c r="M59" s="29" t="b">
        <v>1</v>
      </c>
      <c r="N59" s="139" t="s">
        <v>78</v>
      </c>
      <c r="O59" s="137"/>
      <c r="P59" s="29" t="b">
        <v>1</v>
      </c>
    </row>
    <row r="60" spans="2:16" ht="20.100000000000001" customHeight="1" x14ac:dyDescent="0.25">
      <c r="B60" s="138" t="s">
        <v>79</v>
      </c>
      <c r="C60" s="137"/>
      <c r="D60" s="29" t="b">
        <v>1</v>
      </c>
      <c r="E60" s="138" t="s">
        <v>80</v>
      </c>
      <c r="F60" s="137"/>
      <c r="G60" s="29" t="b">
        <v>1</v>
      </c>
      <c r="H60" s="136" t="s">
        <v>81</v>
      </c>
      <c r="I60" s="137"/>
      <c r="J60" s="29" t="b">
        <v>1</v>
      </c>
      <c r="K60" s="136" t="s">
        <v>82</v>
      </c>
      <c r="L60" s="137"/>
      <c r="M60" s="29" t="b">
        <v>1</v>
      </c>
      <c r="N60" s="139" t="s">
        <v>83</v>
      </c>
      <c r="O60" s="137"/>
      <c r="P60" s="29" t="b">
        <v>1</v>
      </c>
    </row>
    <row r="61" spans="2:16" ht="20.100000000000001" customHeight="1" x14ac:dyDescent="0.25">
      <c r="B61" s="138" t="s">
        <v>84</v>
      </c>
      <c r="C61" s="137"/>
      <c r="D61" s="29" t="b">
        <v>1</v>
      </c>
      <c r="E61" s="138" t="s">
        <v>85</v>
      </c>
      <c r="F61" s="137"/>
      <c r="G61" s="29" t="b">
        <v>1</v>
      </c>
      <c r="H61" s="136" t="s">
        <v>86</v>
      </c>
      <c r="I61" s="137"/>
      <c r="J61" s="29" t="b">
        <v>1</v>
      </c>
      <c r="K61" s="136" t="s">
        <v>87</v>
      </c>
      <c r="L61" s="137"/>
      <c r="M61" s="29" t="b">
        <v>1</v>
      </c>
      <c r="N61" s="139" t="s">
        <v>88</v>
      </c>
      <c r="O61" s="137"/>
      <c r="P61" s="29" t="b">
        <v>1</v>
      </c>
    </row>
    <row r="62" spans="2:16" ht="20.100000000000001" customHeight="1" x14ac:dyDescent="0.25">
      <c r="B62" s="136" t="s">
        <v>86</v>
      </c>
      <c r="C62" s="137"/>
      <c r="D62" s="29" t="b">
        <v>1</v>
      </c>
      <c r="E62" s="138" t="s">
        <v>89</v>
      </c>
      <c r="F62" s="137"/>
      <c r="G62" s="29" t="b">
        <v>1</v>
      </c>
      <c r="H62" s="136" t="s">
        <v>90</v>
      </c>
      <c r="I62" s="137"/>
      <c r="J62" s="29" t="b">
        <v>0</v>
      </c>
      <c r="K62" s="136" t="s">
        <v>91</v>
      </c>
      <c r="L62" s="137"/>
      <c r="M62" s="29" t="b">
        <v>1</v>
      </c>
      <c r="N62" s="139" t="s">
        <v>81</v>
      </c>
      <c r="O62" s="137"/>
      <c r="P62" s="29" t="b">
        <v>1</v>
      </c>
    </row>
    <row r="63" spans="2:16" ht="20.100000000000001" customHeight="1" x14ac:dyDescent="0.25">
      <c r="B63" s="136" t="s">
        <v>92</v>
      </c>
      <c r="C63" s="137"/>
      <c r="D63" s="29" t="b">
        <v>1</v>
      </c>
      <c r="E63" s="138" t="s">
        <v>93</v>
      </c>
      <c r="F63" s="137"/>
      <c r="G63" s="29" t="b">
        <v>1</v>
      </c>
      <c r="H63" s="34"/>
      <c r="I63" s="35"/>
      <c r="J63" s="36"/>
      <c r="K63" s="136" t="s">
        <v>94</v>
      </c>
      <c r="L63" s="137"/>
      <c r="M63" s="29" t="b">
        <v>1</v>
      </c>
      <c r="N63" s="139" t="s">
        <v>162</v>
      </c>
      <c r="O63" s="137"/>
      <c r="P63" s="29" t="b">
        <v>1</v>
      </c>
    </row>
    <row r="64" spans="2:16" ht="20.100000000000001" customHeight="1" x14ac:dyDescent="0.25">
      <c r="B64" s="136" t="s">
        <v>95</v>
      </c>
      <c r="C64" s="137"/>
      <c r="D64" s="29" t="b">
        <v>0</v>
      </c>
      <c r="E64" s="138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103</v>
      </c>
      <c r="C69" s="140"/>
      <c r="D69" s="47"/>
      <c r="E69" s="47"/>
      <c r="F69" s="142" t="s">
        <v>104</v>
      </c>
      <c r="G69" s="144" t="s">
        <v>105</v>
      </c>
      <c r="H69" s="47"/>
      <c r="I69" s="140" t="s">
        <v>106</v>
      </c>
      <c r="J69" s="14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5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6">
        <v>-153.69999999999999</v>
      </c>
      <c r="D72" s="228">
        <v>-155.9</v>
      </c>
      <c r="E72" s="73" t="s">
        <v>116</v>
      </c>
      <c r="F72" s="116">
        <v>23</v>
      </c>
      <c r="G72" s="224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6">
        <v>-130.9</v>
      </c>
      <c r="D73" s="228">
        <v>-131.6</v>
      </c>
      <c r="E73" s="74" t="s">
        <v>120</v>
      </c>
      <c r="F73" s="118">
        <v>26</v>
      </c>
      <c r="G73" s="225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6">
        <v>-209.5</v>
      </c>
      <c r="D74" s="228">
        <v>-211.2</v>
      </c>
      <c r="E74" s="74" t="s">
        <v>125</v>
      </c>
      <c r="F74" s="119">
        <v>20</v>
      </c>
      <c r="G74" s="22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6">
        <v>-112</v>
      </c>
      <c r="D75" s="228">
        <v>-113.5</v>
      </c>
      <c r="E75" s="74" t="s">
        <v>130</v>
      </c>
      <c r="F75" s="119">
        <v>40</v>
      </c>
      <c r="G75" s="22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6">
        <v>27.2</v>
      </c>
      <c r="D76" s="228">
        <v>24</v>
      </c>
      <c r="E76" s="74" t="s">
        <v>135</v>
      </c>
      <c r="F76" s="119">
        <v>20</v>
      </c>
      <c r="G76" s="22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6">
        <v>31.6</v>
      </c>
      <c r="D77" s="228">
        <v>27.9</v>
      </c>
      <c r="E77" s="74" t="s">
        <v>140</v>
      </c>
      <c r="F77" s="119">
        <v>150</v>
      </c>
      <c r="G77" s="22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6">
        <v>23.8</v>
      </c>
      <c r="D78" s="228">
        <v>20.7</v>
      </c>
      <c r="E78" s="74" t="s">
        <v>145</v>
      </c>
      <c r="F78" s="120"/>
      <c r="G78" s="22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6">
        <v>24.7</v>
      </c>
      <c r="D79" s="228">
        <v>21.6</v>
      </c>
      <c r="E79" s="73" t="s">
        <v>150</v>
      </c>
      <c r="F79" s="116">
        <v>17</v>
      </c>
      <c r="G79" s="224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7">
        <v>5.4799999999999997E-5</v>
      </c>
      <c r="D80" s="229">
        <v>5.5300000000000002E-5</v>
      </c>
      <c r="E80" s="74" t="s">
        <v>155</v>
      </c>
      <c r="F80" s="118">
        <v>26</v>
      </c>
      <c r="G80" s="225">
        <v>74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183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88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6"/>
    </row>
    <row r="87" spans="2:16" ht="15" customHeight="1" x14ac:dyDescent="0.25">
      <c r="B87" s="197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9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2026-05-29T04:51:10Z</dcterms:modified>
</cp:coreProperties>
</file>