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5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19" i="1" s="1"/>
  <c r="H18" i="1"/>
  <c r="G18" i="1"/>
  <c r="F18" i="1"/>
  <c r="D18" i="1" l="1"/>
  <c r="D19" i="1" s="1"/>
  <c r="E18" i="1" l="1"/>
  <c r="P33" i="1"/>
  <c r="P32" i="1"/>
  <c r="P31" i="1"/>
  <c r="P18" i="1" l="1"/>
  <c r="D34" i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<sst xmlns="http://schemas.openxmlformats.org/spreadsheetml/2006/main" count="213" uniqueCount="196">
  <si>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</si>
  <si>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</si>
  <si>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</si>
  <si>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</si>
  <si>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</si>
  <si>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</si>
  <si>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</si>
  <si>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</si>
  <si>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</si>
  <si>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</si>
  <si>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</si>
  <si>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</si>
  <si>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</si>
  <si>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</si>
  <si>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</si>
  <si>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</si>
  <si>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</si>
  <si>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</si>
  <si>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</si>
  <si>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</si>
  <si>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</si>
  <si>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</si>
  <si>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</si>
  <si>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</si>
  <si>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</si>
  <si>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</si>
  <si>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</si>
  <si>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</si>
  <si>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</si>
  <si>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</si>
  <si>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</si>
  <si>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</si>
  <si>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</si>
  <si>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</si>
  <si>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</si>
  <si>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</si>
  <si>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</si>
  <si>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</si>
  <si>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</si>
  <si>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</si>
  <si>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</si>
  <si>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</si>
  <si>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</si>
  <si>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</si>
  <si>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</si>
  <si>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</si>
  <si>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</si>
  <si>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</si>
  <si>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</si>
  <si>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</si>
  <si>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</si>
  <si>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</si>
  <si>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</si>
  <si>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</si>
  <si>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</si>
  <si>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</si>
  <si>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</si>
  <si>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</si>
  <si>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</si>
  <si>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</si>
  <si>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</si>
  <si>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</si>
  <si>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</si>
  <si>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</si>
  <si>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</si>
  <si>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</si>
  <si>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</si>
  <si>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</si>
  <si>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</si>
  <si>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</si>
  <si>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</si>
  <si>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</si>
  <si>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</si>
  <si>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</si>
  <si>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</si>
  <si>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</si>
  <si>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</si>
  <si>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</si>
  <si>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</si>
  <si>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</si>
  <si>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</si>
  <si>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</si>
  <si>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</si>
  <si>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</si>
  <si>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</si>
  <si>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</si>
  <si>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</si>
  <si>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</si>
  <si>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</si>
  <si>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</si>
  <si>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</si>
  <si>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</si>
  <si>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</si>
  <si>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</si>
  <si>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</si>
  <si>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</si>
  <si>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</si>
  <si>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</si>
  <si>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</si>
  <si>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</si>
  <si>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</si>
  <si>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</si>
  <si>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</si>
  <si>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</si>
  <si>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</si>
  <si>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</si>
  <si>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</si>
  <si>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</si>
  <si>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</si>
  <si>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</si>
  <si>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</si>
  <si>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</si>
  <si>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</si>
  <si>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</si>
  <si>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</si>
  <si>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</si>
  <si>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</si>
  <si>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</si>
  <si>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</si>
  <si>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</si>
  <si>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</si>
  <si>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</si>
  <si>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</si>
  <si>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</si>
  <si>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</si>
  <si>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</si>
  <si>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</si>
  <si>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</si>
  <si>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</si>
  <si>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</si>
  <si>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</si>
  <si>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</si>
  <si>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</si>
  <si>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</si>
  <si>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</si>
  <si>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</si>
  <si>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</si>
  <si>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</si>
  <si>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</si>
  <si>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</si>
  <si>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</si>
  <si>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</si>
  <si>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</si>
  <si>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</si>
  <si>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</si>
  <si>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</si>
  <si>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</si>
  <si>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</si>
  <si>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</si>
  <si>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</si>
  <si>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</si>
  <si>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</si>
  <si>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</si>
  <si>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</si>
  <si>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</si>
  <si>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</si>
  <si>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</si>
  <si>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</si>
  <si>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</si>
  <si>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</si>
  <si>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</si>
  <si>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</si>
  <si>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</si>
  <si>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</si>
  <si>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</si>
  <si>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</si>
  <si>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</si>
  <si>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</si>
  <si>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</si>
  <si>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</si>
  <si>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</si>
  <si>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</si>
  <si>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</si>
  <si>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</si>
  <si>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</si>
  <si>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</si>
  <si>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</si>
  <si>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</si>
  <si>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</si>
  <si>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</si>
  <si>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</si>
  <si>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</si>
  <si>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</si>
  <si>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</si>
  <si>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TMT</t>
    <phoneticPr fontId="3" type="noConversion"/>
  </si>
  <si>
    <t>LSST</t>
    <phoneticPr fontId="3" type="noConversion"/>
  </si>
  <si>
    <t>KSP</t>
    <phoneticPr fontId="3" type="noConversion"/>
  </si>
  <si>
    <t>BLG</t>
    <phoneticPr fontId="3" type="noConversion"/>
  </si>
  <si>
    <t>ALL</t>
    <phoneticPr fontId="3" type="noConversion"/>
  </si>
  <si>
    <t>20s/35k 20s/24k 31s/22k 45s/21k</t>
    <phoneticPr fontId="3" type="noConversion"/>
  </si>
  <si>
    <t>22s/12k 50s/18k 60s/15k</t>
    <phoneticPr fontId="3" type="noConversion"/>
  </si>
  <si>
    <t>W</t>
    <phoneticPr fontId="3" type="noConversion"/>
  </si>
  <si>
    <t>M_037648-037649:T</t>
    <phoneticPr fontId="3" type="noConversion"/>
  </si>
  <si>
    <t>M_037666-037667:T</t>
    <phoneticPr fontId="3" type="noConversion"/>
  </si>
  <si>
    <t>W</t>
    <phoneticPr fontId="3" type="noConversion"/>
  </si>
  <si>
    <t>W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</si>
</sst>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"/>
      <color theme="1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48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1" applyNumberFormat="1" applyFont="1" applyFill="1" applyBorder="1" applyAlignment="1" applyProtection="1">
      <alignment horizontal="center" vertical="center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48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48" fillId="2" borderId="15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0" borderId="24" xfId="0" applyFont="1" applyBorder="1" applyAlignment="1" applyProtection="1">
      <alignment horizontal="left" vertical="center" wrapText="1"/>
      <protection locked="0"/>
    </xf>
    <xf numFmtId="0" fontId="40" fillId="0" borderId="9" xfId="0" applyFont="1" applyBorder="1" applyAlignment="1" applyProtection="1">
      <alignment horizontal="left" vertical="center"/>
      <protection locked="0"/>
    </xf>
    <xf numFmtId="0" fontId="40" fillId="0" borderId="25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46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16" sqref="F1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69" t="s">
        <v>0</v>
      </c>
      <c r="C2" s="16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70">
        <v>46169</v>
      </c>
      <c r="D3" s="171"/>
      <c r="E3" s="1"/>
      <c r="F3" s="1"/>
      <c r="G3" s="1"/>
      <c r="H3" s="1"/>
      <c r="I3" s="1"/>
      <c r="J3" s="1"/>
      <c r="K3" s="32" t="s">
        <v>2</v>
      </c>
      <c r="L3" s="172">
        <f>(P31-(P32+P33))/P31*100</f>
        <v>100</v>
      </c>
      <c r="M3" s="172"/>
      <c r="N3" s="32" t="s">
        <v>3</v>
      </c>
      <c r="O3" s="172">
        <f>(P31-P33)/P31*100</f>
        <v>100</v>
      </c>
      <c r="P3" s="17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69" t="s">
        <v>6</v>
      </c>
      <c r="C7" s="16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22">
        <v>0.70833333333333337</v>
      </c>
      <c r="D9" s="125">
        <v>2</v>
      </c>
      <c r="E9" s="125">
        <v>9</v>
      </c>
      <c r="F9" s="125">
        <v>55</v>
      </c>
      <c r="G9" s="123" t="s">
        <v>191</v>
      </c>
      <c r="H9" s="125">
        <v>2</v>
      </c>
      <c r="I9" s="123">
        <v>86</v>
      </c>
      <c r="J9" s="126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105" t="s">
        <v>22</v>
      </c>
      <c r="C10" s="122">
        <v>0.9375</v>
      </c>
      <c r="D10" s="125">
        <v>1.3</v>
      </c>
      <c r="E10" s="125">
        <v>6</v>
      </c>
      <c r="F10" s="125">
        <v>70</v>
      </c>
      <c r="G10" s="123" t="s">
        <v>194</v>
      </c>
      <c r="H10" s="125">
        <v>2</v>
      </c>
      <c r="I10" s="129"/>
      <c r="J10" s="126">
        <f>IF(L10, 1, 0) + IF(M10, 2, 0) + IF(N10, 4, 0) + IF(O10, 8, 0) + IF(P10, 16, 0)</f>
        <v>1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33">
        <v>0.18055555555555555</v>
      </c>
      <c r="D11" s="131">
        <v>1.3</v>
      </c>
      <c r="E11" s="131">
        <v>6</v>
      </c>
      <c r="F11" s="131">
        <v>64</v>
      </c>
      <c r="G11" s="123" t="s">
        <v>195</v>
      </c>
      <c r="H11" s="125">
        <v>2</v>
      </c>
      <c r="I11" s="132"/>
      <c r="J11" s="126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23.472222222222225</v>
      </c>
      <c r="D12" s="11">
        <f>AVERAGE(D9:D11)</f>
        <v>1.5333333333333332</v>
      </c>
      <c r="E12" s="11">
        <f>AVERAGE(E9:E11)</f>
        <v>7</v>
      </c>
      <c r="F12" s="12">
        <f>AVERAGE(F9:F11)</f>
        <v>63</v>
      </c>
      <c r="G12" s="13"/>
      <c r="H12" s="14">
        <f>AVERAGE(H9:H11)</f>
        <v>2</v>
      </c>
      <c r="I12" s="15"/>
      <c r="J12" s="16">
        <f>AVERAGE(J9:J11)</f>
        <v>1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69" t="s">
        <v>25</v>
      </c>
      <c r="C14" s="16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175</v>
      </c>
      <c r="D16" s="124" t="s">
        <v>179</v>
      </c>
      <c r="E16" s="123" t="s">
        <v>184</v>
      </c>
      <c r="F16" s="123" t="s">
        <v>185</v>
      </c>
      <c r="G16" s="123" t="s">
        <v>186</v>
      </c>
      <c r="H16" s="123" t="s">
        <v>187</v>
      </c>
      <c r="I16" s="123" t="s">
        <v>188</v>
      </c>
      <c r="J16" s="90"/>
      <c r="K16" s="90"/>
      <c r="L16" s="90"/>
      <c r="M16" s="90"/>
      <c r="N16" s="90"/>
      <c r="O16" s="90"/>
      <c r="P16" s="121" t="s">
        <v>175</v>
      </c>
    </row>
    <row r="17" spans="1:16" s="75" customFormat="1" ht="14.1" customHeight="1" x14ac:dyDescent="0.25">
      <c r="A17" s="31"/>
      <c r="B17" s="21" t="s">
        <v>41</v>
      </c>
      <c r="C17" s="122">
        <v>0.625</v>
      </c>
      <c r="D17" s="122">
        <v>0.62777777777777777</v>
      </c>
      <c r="E17" s="122">
        <v>0.68333333333333324</v>
      </c>
      <c r="F17" s="134">
        <v>0.70763888888888893</v>
      </c>
      <c r="G17" s="134">
        <v>0.73333333333333339</v>
      </c>
      <c r="H17" s="134">
        <v>0.80694444444444446</v>
      </c>
      <c r="I17" s="134">
        <v>0.18402777777777779</v>
      </c>
      <c r="J17" s="113"/>
      <c r="K17" s="113"/>
      <c r="L17" s="113"/>
      <c r="M17" s="113"/>
      <c r="N17" s="113"/>
      <c r="O17" s="113"/>
      <c r="P17" s="134">
        <v>0.18958333333333333</v>
      </c>
    </row>
    <row r="18" spans="1:16" s="75" customFormat="1" ht="14.1" customHeight="1" x14ac:dyDescent="0.25">
      <c r="A18" s="31"/>
      <c r="B18" s="21" t="s">
        <v>42</v>
      </c>
      <c r="C18" s="123">
        <v>37596</v>
      </c>
      <c r="D18" s="123">
        <f>C18+1</f>
        <v>37597</v>
      </c>
      <c r="E18" s="123">
        <f>D19+1</f>
        <v>37609</v>
      </c>
      <c r="F18" s="123">
        <f>E19+1</f>
        <v>37625</v>
      </c>
      <c r="G18" s="123">
        <f>F19+1</f>
        <v>37641</v>
      </c>
      <c r="H18" s="123">
        <f>G19+1</f>
        <v>37688</v>
      </c>
      <c r="I18" s="123">
        <f>H19+1</f>
        <v>37935</v>
      </c>
      <c r="J18" s="90"/>
      <c r="K18" s="90"/>
      <c r="L18" s="90"/>
      <c r="M18" s="90"/>
      <c r="N18" s="90"/>
      <c r="O18" s="90"/>
      <c r="P18" s="123">
        <f>MAX(C18:O19)+1</f>
        <v>37940</v>
      </c>
    </row>
    <row r="19" spans="1:16" s="75" customFormat="1" ht="14.1" customHeight="1" thickBot="1" x14ac:dyDescent="0.3">
      <c r="A19" s="31"/>
      <c r="B19" s="9" t="s">
        <v>43</v>
      </c>
      <c r="C19" s="79"/>
      <c r="D19" s="123">
        <f>D18+11</f>
        <v>37608</v>
      </c>
      <c r="E19" s="127">
        <v>37624</v>
      </c>
      <c r="F19" s="127">
        <v>37640</v>
      </c>
      <c r="G19" s="127">
        <v>37687</v>
      </c>
      <c r="H19" s="127">
        <v>37934</v>
      </c>
      <c r="I19" s="127">
        <f>I18+4</f>
        <v>37939</v>
      </c>
      <c r="J19" s="89"/>
      <c r="K19" s="8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0">IF(ISNUMBER(D18),D19-D18+1,"")</f>
        <v>12</v>
      </c>
      <c r="E20" s="96">
        <f t="shared" si="0"/>
        <v>16</v>
      </c>
      <c r="F20" s="96">
        <f>IF(ISNUMBER(F18),F19-F18+1,"")</f>
        <v>16</v>
      </c>
      <c r="G20" s="96">
        <f>IF(ISNUMBER(G18),G19-G18+1,"")</f>
        <v>47</v>
      </c>
      <c r="H20" s="96">
        <f t="shared" si="0"/>
        <v>247</v>
      </c>
      <c r="I20" s="96">
        <f t="shared" si="0"/>
        <v>5</v>
      </c>
      <c r="J20" s="96" t="str">
        <f t="shared" si="0"/>
        <v/>
      </c>
      <c r="K20" s="84" t="str">
        <f t="shared" si="0"/>
        <v/>
      </c>
      <c r="L20" s="84" t="str">
        <f t="shared" si="0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77" t="s">
        <v>45</v>
      </c>
      <c r="C22" s="21" t="s">
        <v>21</v>
      </c>
      <c r="D22" s="21" t="s">
        <v>23</v>
      </c>
      <c r="E22" s="21" t="s">
        <v>46</v>
      </c>
      <c r="F22" s="178" t="s">
        <v>47</v>
      </c>
      <c r="G22" s="178"/>
      <c r="H22" s="178"/>
      <c r="I22" s="178"/>
      <c r="J22" s="21" t="s">
        <v>21</v>
      </c>
      <c r="K22" s="21" t="s">
        <v>23</v>
      </c>
      <c r="L22" s="21" t="s">
        <v>46</v>
      </c>
      <c r="M22" s="178" t="s">
        <v>47</v>
      </c>
      <c r="N22" s="178"/>
      <c r="O22" s="178"/>
      <c r="P22" s="178"/>
    </row>
    <row r="23" spans="1:16" ht="13.5" customHeight="1" x14ac:dyDescent="0.25">
      <c r="B23" s="177"/>
      <c r="C23" s="122">
        <v>0.67361111111111116</v>
      </c>
      <c r="D23" s="122">
        <v>0.6777777777777777</v>
      </c>
      <c r="E23" s="123" t="s">
        <v>176</v>
      </c>
      <c r="F23" s="176" t="s">
        <v>189</v>
      </c>
      <c r="G23" s="176"/>
      <c r="H23" s="176"/>
      <c r="I23" s="176"/>
      <c r="J23" s="114"/>
      <c r="K23" s="114"/>
      <c r="L23" s="123" t="s">
        <v>173</v>
      </c>
      <c r="M23" s="176" t="s">
        <v>180</v>
      </c>
      <c r="N23" s="176"/>
      <c r="O23" s="176"/>
      <c r="P23" s="176"/>
    </row>
    <row r="24" spans="1:16" ht="13.5" customHeight="1" x14ac:dyDescent="0.25">
      <c r="B24" s="177"/>
      <c r="C24" s="122"/>
      <c r="D24" s="122"/>
      <c r="E24" s="123" t="s">
        <v>172</v>
      </c>
      <c r="F24" s="176" t="s">
        <v>180</v>
      </c>
      <c r="G24" s="176"/>
      <c r="H24" s="176"/>
      <c r="I24" s="176"/>
      <c r="J24" s="115"/>
      <c r="K24" s="115"/>
      <c r="L24" s="123" t="s">
        <v>177</v>
      </c>
      <c r="M24" s="176" t="s">
        <v>180</v>
      </c>
      <c r="N24" s="176"/>
      <c r="O24" s="176"/>
      <c r="P24" s="176"/>
    </row>
    <row r="25" spans="1:16" ht="13.5" customHeight="1" x14ac:dyDescent="0.25">
      <c r="B25" s="177"/>
      <c r="C25" s="122">
        <v>0.6777777777777777</v>
      </c>
      <c r="D25" s="122">
        <v>0.68194444444444446</v>
      </c>
      <c r="E25" s="123" t="s">
        <v>174</v>
      </c>
      <c r="F25" s="176" t="s">
        <v>190</v>
      </c>
      <c r="G25" s="176"/>
      <c r="H25" s="176"/>
      <c r="I25" s="176"/>
      <c r="J25" s="114"/>
      <c r="K25" s="114"/>
      <c r="L25" s="123" t="s">
        <v>172</v>
      </c>
      <c r="M25" s="176" t="s">
        <v>180</v>
      </c>
      <c r="N25" s="176"/>
      <c r="O25" s="176"/>
      <c r="P25" s="176"/>
    </row>
    <row r="26" spans="1:16" ht="13.5" customHeight="1" x14ac:dyDescent="0.25">
      <c r="B26" s="177"/>
      <c r="C26" s="122"/>
      <c r="D26" s="122"/>
      <c r="E26" s="123" t="s">
        <v>173</v>
      </c>
      <c r="F26" s="176" t="s">
        <v>180</v>
      </c>
      <c r="G26" s="176"/>
      <c r="H26" s="176"/>
      <c r="I26" s="176"/>
      <c r="J26" s="115"/>
      <c r="K26" s="115"/>
      <c r="L26" s="123" t="s">
        <v>178</v>
      </c>
      <c r="M26" s="176" t="s">
        <v>181</v>
      </c>
      <c r="N26" s="176"/>
      <c r="O26" s="176"/>
      <c r="P26" s="176"/>
    </row>
    <row r="27" spans="1:16" ht="13.5" customHeight="1" x14ac:dyDescent="0.25">
      <c r="B27" s="1"/>
      <c r="C27" s="91"/>
      <c r="D27" s="91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</row>
    <row r="28" spans="1:16" ht="14.1" customHeight="1" thickBot="1" x14ac:dyDescent="0.3">
      <c r="B28" s="169" t="s">
        <v>48</v>
      </c>
      <c r="C28" s="169"/>
      <c r="D28" s="16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>
        <v>0.3743055555555555</v>
      </c>
      <c r="D30" s="106">
        <v>6.0416666666666667E-2</v>
      </c>
      <c r="E30" s="106"/>
      <c r="F30" s="106"/>
      <c r="G30" s="106"/>
      <c r="H30" s="106"/>
      <c r="I30" s="106"/>
      <c r="J30" s="106">
        <v>2.0833333333333332E-2</v>
      </c>
      <c r="K30" s="111"/>
      <c r="L30" s="110"/>
      <c r="M30" s="110"/>
      <c r="N30" s="110"/>
      <c r="O30" s="110"/>
      <c r="P30" s="97">
        <f>SUM(C30:J30,L30:N30)</f>
        <v>0.45555555555555549</v>
      </c>
    </row>
    <row r="31" spans="1:16" ht="14.1" customHeight="1" x14ac:dyDescent="0.25">
      <c r="B31" s="22" t="s">
        <v>167</v>
      </c>
      <c r="C31" s="224">
        <v>0.37708333333333338</v>
      </c>
      <c r="D31" s="225">
        <v>7.3611111111111113E-2</v>
      </c>
      <c r="E31" s="225"/>
      <c r="F31" s="225"/>
      <c r="G31" s="225"/>
      <c r="H31" s="225"/>
      <c r="I31" s="225"/>
      <c r="J31" s="225">
        <v>2.6388888888888889E-2</v>
      </c>
      <c r="K31" s="128">
        <v>2.0833333333333332E-2</v>
      </c>
      <c r="L31" s="107"/>
      <c r="M31" s="107"/>
      <c r="N31" s="107"/>
      <c r="O31" s="108"/>
      <c r="P31" s="97">
        <f>SUM(C31:N31)</f>
        <v>0.49791666666666673</v>
      </c>
    </row>
    <row r="32" spans="1:16" ht="14.1" customHeight="1" x14ac:dyDescent="0.25">
      <c r="B32" s="22" t="s">
        <v>63</v>
      </c>
      <c r="C32" s="130"/>
      <c r="D32" s="128"/>
      <c r="E32" s="128"/>
      <c r="F32" s="128"/>
      <c r="G32" s="128"/>
      <c r="H32" s="128"/>
      <c r="I32" s="128"/>
      <c r="J32" s="128"/>
      <c r="K32" s="128"/>
      <c r="L32" s="99"/>
      <c r="M32" s="99"/>
      <c r="N32" s="99"/>
      <c r="O32" s="103"/>
      <c r="P32" s="97">
        <f>SUM(C32:N32)</f>
        <v>0</v>
      </c>
    </row>
    <row r="33" spans="2:16" ht="14.1" customHeight="1" thickBot="1" x14ac:dyDescent="0.3">
      <c r="B33" s="22" t="s">
        <v>64</v>
      </c>
      <c r="C33" s="112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1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0.37708333333333338</v>
      </c>
      <c r="D34" s="104">
        <f t="shared" ref="D34:P34" si="1">D31-D32-D33</f>
        <v>7.3611111111111113E-2</v>
      </c>
      <c r="E34" s="92">
        <f t="shared" si="1"/>
        <v>0</v>
      </c>
      <c r="F34" s="92">
        <f t="shared" si="1"/>
        <v>0</v>
      </c>
      <c r="G34" s="92">
        <f t="shared" si="1"/>
        <v>0</v>
      </c>
      <c r="H34" s="92">
        <f t="shared" si="1"/>
        <v>0</v>
      </c>
      <c r="I34" s="92">
        <f t="shared" si="1"/>
        <v>0</v>
      </c>
      <c r="J34" s="92">
        <f t="shared" si="1"/>
        <v>2.6388888888888889E-2</v>
      </c>
      <c r="K34" s="92">
        <f t="shared" si="1"/>
        <v>2.0833333333333332E-2</v>
      </c>
      <c r="L34" s="92">
        <f t="shared" si="1"/>
        <v>0</v>
      </c>
      <c r="M34" s="92">
        <f t="shared" si="1"/>
        <v>0</v>
      </c>
      <c r="N34" s="92">
        <f t="shared" si="1"/>
        <v>0</v>
      </c>
      <c r="O34" s="93"/>
      <c r="P34" s="94">
        <f t="shared" si="1"/>
        <v>0.49791666666666673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6" t="s">
        <v>65</v>
      </c>
      <c r="C36" s="186" t="s">
        <v>192</v>
      </c>
      <c r="D36" s="187"/>
      <c r="E36" s="186" t="s">
        <v>193</v>
      </c>
      <c r="F36" s="187"/>
      <c r="G36" s="184"/>
      <c r="H36" s="185"/>
      <c r="I36" s="186"/>
      <c r="J36" s="187"/>
      <c r="K36" s="188"/>
      <c r="L36" s="187"/>
      <c r="M36" s="189"/>
      <c r="N36" s="187"/>
      <c r="O36" s="179"/>
      <c r="P36" s="179"/>
    </row>
    <row r="37" spans="2:16" ht="18" customHeight="1" x14ac:dyDescent="0.25">
      <c r="B37" s="197"/>
      <c r="C37" s="180"/>
      <c r="D37" s="180"/>
      <c r="E37" s="181"/>
      <c r="F37" s="179"/>
      <c r="G37" s="182"/>
      <c r="H37" s="179"/>
      <c r="I37" s="181"/>
      <c r="J37" s="179"/>
      <c r="K37" s="181"/>
      <c r="L37" s="179"/>
      <c r="M37" s="183"/>
      <c r="N37" s="179"/>
      <c r="O37" s="179"/>
      <c r="P37" s="179"/>
    </row>
    <row r="38" spans="2:16" ht="18" customHeight="1" x14ac:dyDescent="0.25">
      <c r="B38" s="197"/>
      <c r="C38" s="182"/>
      <c r="D38" s="179"/>
      <c r="E38" s="181"/>
      <c r="F38" s="179"/>
      <c r="G38" s="181"/>
      <c r="H38" s="179"/>
      <c r="I38" s="181"/>
      <c r="J38" s="179"/>
      <c r="K38" s="181"/>
      <c r="L38" s="179"/>
      <c r="M38" s="181"/>
      <c r="N38" s="179"/>
      <c r="O38" s="179"/>
      <c r="P38" s="179"/>
    </row>
    <row r="39" spans="2:16" ht="18" customHeight="1" x14ac:dyDescent="0.25">
      <c r="B39" s="197"/>
      <c r="C39" s="179"/>
      <c r="D39" s="179"/>
      <c r="E39" s="181"/>
      <c r="F39" s="179"/>
      <c r="G39" s="182"/>
      <c r="H39" s="179"/>
      <c r="I39" s="181"/>
      <c r="J39" s="179"/>
      <c r="K39" s="181"/>
      <c r="L39" s="179"/>
      <c r="M39" s="182"/>
      <c r="N39" s="179"/>
      <c r="O39" s="179"/>
      <c r="P39" s="179"/>
    </row>
    <row r="40" spans="2:16" ht="18" customHeight="1" x14ac:dyDescent="0.25">
      <c r="B40" s="197"/>
      <c r="C40" s="179"/>
      <c r="D40" s="179"/>
      <c r="E40" s="179"/>
      <c r="F40" s="179"/>
      <c r="G40" s="179"/>
      <c r="H40" s="179"/>
      <c r="I40" s="179"/>
      <c r="J40" s="179"/>
      <c r="K40" s="181"/>
      <c r="L40" s="179"/>
      <c r="M40" s="179"/>
      <c r="N40" s="179"/>
      <c r="O40" s="179"/>
      <c r="P40" s="179"/>
    </row>
    <row r="41" spans="2:16" ht="18" customHeight="1" x14ac:dyDescent="0.25">
      <c r="B41" s="198"/>
      <c r="C41" s="179"/>
      <c r="D41" s="179"/>
      <c r="E41" s="179"/>
      <c r="F41" s="179"/>
      <c r="G41" s="179"/>
      <c r="H41" s="179"/>
      <c r="I41" s="179"/>
      <c r="J41" s="179"/>
      <c r="K41" s="179"/>
      <c r="L41" s="179"/>
      <c r="M41" s="179"/>
      <c r="N41" s="179"/>
      <c r="O41" s="179"/>
      <c r="P41" s="179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90" t="s">
        <v>66</v>
      </c>
      <c r="C43" s="191"/>
      <c r="D43" s="191"/>
      <c r="E43" s="191"/>
      <c r="F43" s="191"/>
      <c r="G43" s="191"/>
      <c r="H43" s="191"/>
      <c r="I43" s="191"/>
      <c r="J43" s="191"/>
      <c r="K43" s="191"/>
      <c r="L43" s="191"/>
      <c r="M43" s="191"/>
      <c r="N43" s="191"/>
      <c r="O43" s="191"/>
      <c r="P43" s="192"/>
    </row>
    <row r="44" spans="2:16" ht="14.1" customHeight="1" x14ac:dyDescent="0.25">
      <c r="B44" s="135"/>
      <c r="C44" s="136"/>
      <c r="D44" s="136"/>
      <c r="E44" s="136"/>
      <c r="F44" s="136"/>
      <c r="G44" s="136"/>
      <c r="H44" s="136"/>
      <c r="I44" s="136"/>
      <c r="J44" s="136"/>
      <c r="K44" s="136"/>
      <c r="L44" s="136"/>
      <c r="M44" s="136"/>
      <c r="N44" s="136"/>
      <c r="O44" s="136"/>
      <c r="P44" s="137"/>
    </row>
    <row r="45" spans="2:16" ht="14.1" customHeight="1" x14ac:dyDescent="0.25"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140"/>
    </row>
    <row r="46" spans="2:16" ht="14.1" customHeight="1" x14ac:dyDescent="0.25">
      <c r="B46" s="193"/>
      <c r="C46" s="194"/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5"/>
    </row>
    <row r="47" spans="2:16" ht="14.1" customHeight="1" x14ac:dyDescent="0.25">
      <c r="B47" s="138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40"/>
    </row>
    <row r="48" spans="2:16" ht="14.1" customHeight="1" x14ac:dyDescent="0.25">
      <c r="B48" s="138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40"/>
    </row>
    <row r="49" spans="2:16" ht="14.1" customHeight="1" x14ac:dyDescent="0.25">
      <c r="B49" s="138"/>
      <c r="C49" s="139"/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140"/>
    </row>
    <row r="50" spans="2:16" ht="14.1" customHeight="1" x14ac:dyDescent="0.25">
      <c r="B50" s="138"/>
      <c r="C50" s="139"/>
      <c r="D50" s="139"/>
      <c r="E50" s="139"/>
      <c r="F50" s="139"/>
      <c r="G50" s="139"/>
      <c r="H50" s="139"/>
      <c r="I50" s="139"/>
      <c r="J50" s="139"/>
      <c r="K50" s="139"/>
      <c r="L50" s="139"/>
      <c r="M50" s="139"/>
      <c r="N50" s="139"/>
      <c r="O50" s="139"/>
      <c r="P50" s="140"/>
    </row>
    <row r="51" spans="2:16" ht="14.1" customHeight="1" x14ac:dyDescent="0.25">
      <c r="B51" s="138"/>
      <c r="C51" s="139"/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140"/>
    </row>
    <row r="52" spans="2:16" ht="14.1" customHeight="1" thickBot="1" x14ac:dyDescent="0.3">
      <c r="B52" s="199"/>
      <c r="C52" s="200"/>
      <c r="D52" s="139"/>
      <c r="E52" s="139"/>
      <c r="F52" s="139"/>
      <c r="G52" s="200"/>
      <c r="H52" s="200"/>
      <c r="I52" s="200"/>
      <c r="J52" s="200"/>
      <c r="K52" s="200"/>
      <c r="L52" s="200"/>
      <c r="M52" s="200"/>
      <c r="N52" s="200"/>
      <c r="O52" s="200"/>
      <c r="P52" s="201"/>
    </row>
    <row r="53" spans="2:16" ht="14.1" customHeight="1" thickTop="1" thickBot="1" x14ac:dyDescent="0.3">
      <c r="B53" s="202" t="s">
        <v>164</v>
      </c>
      <c r="C53" s="203"/>
      <c r="D53" s="88"/>
      <c r="E53" s="88"/>
      <c r="F53" s="88"/>
      <c r="G53" s="206"/>
      <c r="H53" s="207"/>
      <c r="I53" s="207"/>
      <c r="J53" s="207"/>
      <c r="K53" s="207"/>
      <c r="L53" s="207"/>
      <c r="M53" s="207"/>
      <c r="N53" s="207"/>
      <c r="O53" s="207"/>
      <c r="P53" s="208"/>
    </row>
    <row r="54" spans="2:16" ht="14.1" customHeight="1" thickTop="1" thickBot="1" x14ac:dyDescent="0.3">
      <c r="B54" s="204" t="s">
        <v>163</v>
      </c>
      <c r="C54" s="205"/>
      <c r="D54" s="205"/>
      <c r="E54" s="205"/>
      <c r="F54" s="88">
        <v>340</v>
      </c>
      <c r="G54" s="209"/>
      <c r="H54" s="210"/>
      <c r="I54" s="210"/>
      <c r="J54" s="210"/>
      <c r="K54" s="210"/>
      <c r="L54" s="210"/>
      <c r="M54" s="210"/>
      <c r="N54" s="210"/>
      <c r="O54" s="210"/>
      <c r="P54" s="211"/>
    </row>
    <row r="55" spans="2:16" ht="13.5" customHeight="1" thickTop="1" x14ac:dyDescent="0.25"/>
    <row r="56" spans="2:16" ht="17.25" customHeight="1" x14ac:dyDescent="0.25">
      <c r="B56" s="156" t="s">
        <v>67</v>
      </c>
      <c r="C56" s="15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7" t="s">
        <v>68</v>
      </c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9"/>
      <c r="N57" s="160" t="s">
        <v>69</v>
      </c>
      <c r="O57" s="158"/>
      <c r="P57" s="161"/>
    </row>
    <row r="58" spans="2:16" ht="17.100000000000001" customHeight="1" x14ac:dyDescent="0.25">
      <c r="B58" s="162" t="s">
        <v>70</v>
      </c>
      <c r="C58" s="163"/>
      <c r="D58" s="164"/>
      <c r="E58" s="162" t="s">
        <v>71</v>
      </c>
      <c r="F58" s="163"/>
      <c r="G58" s="164"/>
      <c r="H58" s="163" t="s">
        <v>72</v>
      </c>
      <c r="I58" s="163"/>
      <c r="J58" s="163"/>
      <c r="K58" s="165" t="s">
        <v>73</v>
      </c>
      <c r="L58" s="163"/>
      <c r="M58" s="166"/>
      <c r="N58" s="167"/>
      <c r="O58" s="163"/>
      <c r="P58" s="168"/>
    </row>
    <row r="59" spans="2:16" ht="20.100000000000001" customHeight="1" x14ac:dyDescent="0.25">
      <c r="B59" s="212" t="s">
        <v>74</v>
      </c>
      <c r="C59" s="213"/>
      <c r="D59" s="29" t="b">
        <v>1</v>
      </c>
      <c r="E59" s="212" t="s">
        <v>75</v>
      </c>
      <c r="F59" s="213"/>
      <c r="G59" s="29" t="b">
        <v>1</v>
      </c>
      <c r="H59" s="214" t="s">
        <v>76</v>
      </c>
      <c r="I59" s="213"/>
      <c r="J59" s="29" t="b">
        <v>1</v>
      </c>
      <c r="K59" s="214" t="s">
        <v>77</v>
      </c>
      <c r="L59" s="213"/>
      <c r="M59" s="29" t="b">
        <v>1</v>
      </c>
      <c r="N59" s="215" t="s">
        <v>78</v>
      </c>
      <c r="O59" s="213"/>
      <c r="P59" s="29" t="b">
        <v>1</v>
      </c>
    </row>
    <row r="60" spans="2:16" ht="20.100000000000001" customHeight="1" x14ac:dyDescent="0.25">
      <c r="B60" s="212" t="s">
        <v>79</v>
      </c>
      <c r="C60" s="213"/>
      <c r="D60" s="29" t="b">
        <v>1</v>
      </c>
      <c r="E60" s="212" t="s">
        <v>80</v>
      </c>
      <c r="F60" s="213"/>
      <c r="G60" s="29" t="b">
        <v>1</v>
      </c>
      <c r="H60" s="214" t="s">
        <v>81</v>
      </c>
      <c r="I60" s="213"/>
      <c r="J60" s="29" t="b">
        <v>1</v>
      </c>
      <c r="K60" s="214" t="s">
        <v>82</v>
      </c>
      <c r="L60" s="213"/>
      <c r="M60" s="29" t="b">
        <v>1</v>
      </c>
      <c r="N60" s="215" t="s">
        <v>83</v>
      </c>
      <c r="O60" s="213"/>
      <c r="P60" s="29" t="b">
        <v>1</v>
      </c>
    </row>
    <row r="61" spans="2:16" ht="20.100000000000001" customHeight="1" x14ac:dyDescent="0.25">
      <c r="B61" s="212" t="s">
        <v>84</v>
      </c>
      <c r="C61" s="213"/>
      <c r="D61" s="29" t="b">
        <v>1</v>
      </c>
      <c r="E61" s="212" t="s">
        <v>85</v>
      </c>
      <c r="F61" s="213"/>
      <c r="G61" s="29" t="b">
        <v>1</v>
      </c>
      <c r="H61" s="214" t="s">
        <v>86</v>
      </c>
      <c r="I61" s="213"/>
      <c r="J61" s="29" t="b">
        <v>1</v>
      </c>
      <c r="K61" s="214" t="s">
        <v>87</v>
      </c>
      <c r="L61" s="213"/>
      <c r="M61" s="29" t="b">
        <v>1</v>
      </c>
      <c r="N61" s="215" t="s">
        <v>88</v>
      </c>
      <c r="O61" s="213"/>
      <c r="P61" s="29" t="b">
        <v>1</v>
      </c>
    </row>
    <row r="62" spans="2:16" ht="20.100000000000001" customHeight="1" x14ac:dyDescent="0.25">
      <c r="B62" s="214" t="s">
        <v>86</v>
      </c>
      <c r="C62" s="213"/>
      <c r="D62" s="29" t="b">
        <v>1</v>
      </c>
      <c r="E62" s="212" t="s">
        <v>89</v>
      </c>
      <c r="F62" s="213"/>
      <c r="G62" s="29" t="b">
        <v>1</v>
      </c>
      <c r="H62" s="214" t="s">
        <v>90</v>
      </c>
      <c r="I62" s="213"/>
      <c r="J62" s="29" t="b">
        <v>0</v>
      </c>
      <c r="K62" s="214" t="s">
        <v>91</v>
      </c>
      <c r="L62" s="213"/>
      <c r="M62" s="29" t="b">
        <v>1</v>
      </c>
      <c r="N62" s="215" t="s">
        <v>81</v>
      </c>
      <c r="O62" s="213"/>
      <c r="P62" s="29" t="b">
        <v>1</v>
      </c>
    </row>
    <row r="63" spans="2:16" ht="20.100000000000001" customHeight="1" x14ac:dyDescent="0.25">
      <c r="B63" s="214" t="s">
        <v>92</v>
      </c>
      <c r="C63" s="213"/>
      <c r="D63" s="29" t="b">
        <v>1</v>
      </c>
      <c r="E63" s="212" t="s">
        <v>93</v>
      </c>
      <c r="F63" s="213"/>
      <c r="G63" s="29" t="b">
        <v>1</v>
      </c>
      <c r="H63" s="34"/>
      <c r="I63" s="35"/>
      <c r="J63" s="36"/>
      <c r="K63" s="214" t="s">
        <v>94</v>
      </c>
      <c r="L63" s="213"/>
      <c r="M63" s="29" t="b">
        <v>1</v>
      </c>
      <c r="N63" s="215" t="s">
        <v>162</v>
      </c>
      <c r="O63" s="213"/>
      <c r="P63" s="29" t="b">
        <v>1</v>
      </c>
    </row>
    <row r="64" spans="2:16" ht="20.100000000000001" customHeight="1" x14ac:dyDescent="0.25">
      <c r="B64" s="214" t="s">
        <v>95</v>
      </c>
      <c r="C64" s="213"/>
      <c r="D64" s="29" t="b">
        <v>0</v>
      </c>
      <c r="E64" s="212" t="s">
        <v>96</v>
      </c>
      <c r="F64" s="213"/>
      <c r="G64" s="29" t="b">
        <v>1</v>
      </c>
      <c r="H64" s="37"/>
      <c r="I64" s="38"/>
      <c r="J64" s="39"/>
      <c r="K64" s="222" t="s">
        <v>97</v>
      </c>
      <c r="L64" s="223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12" t="s">
        <v>160</v>
      </c>
      <c r="F65" s="213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16" t="s">
        <v>103</v>
      </c>
      <c r="C69" s="216"/>
      <c r="D69" s="47"/>
      <c r="E69" s="47"/>
      <c r="F69" s="218" t="s">
        <v>104</v>
      </c>
      <c r="G69" s="220" t="s">
        <v>105</v>
      </c>
      <c r="H69" s="47"/>
      <c r="I69" s="216" t="s">
        <v>106</v>
      </c>
      <c r="J69" s="216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217"/>
      <c r="C70" s="217"/>
      <c r="D70" s="51"/>
      <c r="E70" s="52"/>
      <c r="F70" s="219"/>
      <c r="G70" s="221"/>
      <c r="H70" s="53"/>
      <c r="I70" s="217"/>
      <c r="J70" s="217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226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6">
        <v>-154.154</v>
      </c>
      <c r="D72" s="231">
        <v>-156.1</v>
      </c>
      <c r="E72" s="73" t="s">
        <v>116</v>
      </c>
      <c r="F72" s="116">
        <v>21</v>
      </c>
      <c r="G72" s="227">
        <v>20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6">
        <v>-130.46</v>
      </c>
      <c r="D73" s="231">
        <v>-131.5</v>
      </c>
      <c r="E73" s="74" t="s">
        <v>120</v>
      </c>
      <c r="F73" s="118">
        <v>33</v>
      </c>
      <c r="G73" s="228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6">
        <v>-209.8</v>
      </c>
      <c r="D74" s="231">
        <v>-211.2</v>
      </c>
      <c r="E74" s="74" t="s">
        <v>125</v>
      </c>
      <c r="F74" s="119">
        <v>20</v>
      </c>
      <c r="G74" s="229">
        <v>20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6">
        <v>-112</v>
      </c>
      <c r="D75" s="231">
        <v>-113.69</v>
      </c>
      <c r="E75" s="74" t="s">
        <v>130</v>
      </c>
      <c r="F75" s="119">
        <v>40</v>
      </c>
      <c r="G75" s="229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6">
        <v>26.4</v>
      </c>
      <c r="D76" s="231">
        <v>24.2</v>
      </c>
      <c r="E76" s="74" t="s">
        <v>135</v>
      </c>
      <c r="F76" s="119">
        <v>20</v>
      </c>
      <c r="G76" s="229">
        <v>20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6">
        <v>30.67</v>
      </c>
      <c r="D77" s="231">
        <v>27.79</v>
      </c>
      <c r="E77" s="74" t="s">
        <v>140</v>
      </c>
      <c r="F77" s="119">
        <v>150</v>
      </c>
      <c r="G77" s="229">
        <v>150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6">
        <v>23</v>
      </c>
      <c r="D78" s="231">
        <v>21.31</v>
      </c>
      <c r="E78" s="74" t="s">
        <v>145</v>
      </c>
      <c r="F78" s="120"/>
      <c r="G78" s="230"/>
      <c r="H78" s="80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6">
        <v>23.89</v>
      </c>
      <c r="D79" s="231">
        <v>22</v>
      </c>
      <c r="E79" s="73" t="s">
        <v>150</v>
      </c>
      <c r="F79" s="116">
        <v>16</v>
      </c>
      <c r="G79" s="227">
        <v>8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7">
        <v>5.5000000000000002E-5</v>
      </c>
      <c r="D80" s="232">
        <v>5.52E-5</v>
      </c>
      <c r="E80" s="74" t="s">
        <v>155</v>
      </c>
      <c r="F80" s="118">
        <v>41</v>
      </c>
      <c r="G80" s="228">
        <v>68</v>
      </c>
      <c r="H80" s="80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73" t="s">
        <v>159</v>
      </c>
      <c r="C84" s="173"/>
    </row>
    <row r="85" spans="2:16" ht="15" customHeight="1" x14ac:dyDescent="0.25">
      <c r="B85" s="141" t="s">
        <v>183</v>
      </c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5"/>
    </row>
    <row r="86" spans="2:16" ht="15" customHeight="1" x14ac:dyDescent="0.25">
      <c r="B86" s="141"/>
      <c r="C86" s="142"/>
      <c r="D86" s="142"/>
      <c r="E86" s="142"/>
      <c r="F86" s="142"/>
      <c r="G86" s="142"/>
      <c r="H86" s="142"/>
      <c r="I86" s="142"/>
      <c r="J86" s="142"/>
      <c r="K86" s="142"/>
      <c r="L86" s="142"/>
      <c r="M86" s="142"/>
      <c r="N86" s="142"/>
      <c r="O86" s="142"/>
      <c r="P86" s="143"/>
    </row>
    <row r="87" spans="2:16" ht="15" customHeight="1" x14ac:dyDescent="0.25">
      <c r="B87" s="144"/>
      <c r="C87" s="145"/>
      <c r="D87" s="145"/>
      <c r="E87" s="145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6"/>
    </row>
    <row r="88" spans="2:16" ht="15" customHeight="1" x14ac:dyDescent="0.25">
      <c r="B88" s="150"/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2"/>
    </row>
    <row r="89" spans="2:16" ht="15" customHeight="1" x14ac:dyDescent="0.25">
      <c r="B89" s="153"/>
      <c r="C89" s="154"/>
      <c r="D89" s="154"/>
      <c r="E89" s="154"/>
      <c r="F89" s="154"/>
      <c r="G89" s="154"/>
      <c r="H89" s="154"/>
      <c r="I89" s="154"/>
      <c r="J89" s="154"/>
      <c r="K89" s="154"/>
      <c r="L89" s="154"/>
      <c r="M89" s="154"/>
      <c r="N89" s="154"/>
      <c r="O89" s="154"/>
      <c r="P89" s="155"/>
    </row>
    <row r="90" spans="2:16" ht="15" customHeight="1" x14ac:dyDescent="0.25">
      <c r="B90" s="150"/>
      <c r="C90" s="151"/>
      <c r="D90" s="151"/>
      <c r="E90" s="151"/>
      <c r="F90" s="151"/>
      <c r="G90" s="151"/>
      <c r="H90" s="151"/>
      <c r="I90" s="151"/>
      <c r="J90" s="151"/>
      <c r="K90" s="151"/>
      <c r="L90" s="151"/>
      <c r="M90" s="151"/>
      <c r="N90" s="151"/>
      <c r="O90" s="151"/>
      <c r="P90" s="152"/>
    </row>
    <row r="91" spans="2:16" ht="15" customHeight="1" x14ac:dyDescent="0.25">
      <c r="B91" s="150"/>
      <c r="C91" s="151"/>
      <c r="D91" s="151"/>
      <c r="E91" s="151"/>
      <c r="F91" s="151"/>
      <c r="G91" s="151"/>
      <c r="H91" s="151"/>
      <c r="I91" s="151"/>
      <c r="J91" s="151"/>
      <c r="K91" s="151"/>
      <c r="L91" s="151"/>
      <c r="M91" s="151"/>
      <c r="N91" s="151"/>
      <c r="O91" s="151"/>
      <c r="P91" s="152"/>
    </row>
    <row r="92" spans="2:16" ht="15" customHeight="1" x14ac:dyDescent="0.25">
      <c r="B92" s="144"/>
      <c r="C92" s="145"/>
      <c r="D92" s="145"/>
      <c r="E92" s="145"/>
      <c r="F92" s="145"/>
      <c r="G92" s="145"/>
      <c r="H92" s="145"/>
      <c r="I92" s="145"/>
      <c r="J92" s="145"/>
      <c r="K92" s="145"/>
      <c r="L92" s="145"/>
      <c r="M92" s="145"/>
      <c r="N92" s="145"/>
      <c r="O92" s="145"/>
      <c r="P92" s="146"/>
    </row>
    <row r="93" spans="2:16" ht="15" customHeight="1" x14ac:dyDescent="0.25">
      <c r="B93" s="144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  <c r="O93" s="145"/>
      <c r="P93" s="146"/>
    </row>
    <row r="94" spans="2:16" ht="15" customHeight="1" x14ac:dyDescent="0.25">
      <c r="B94" s="144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  <c r="O94" s="145"/>
      <c r="P94" s="146"/>
    </row>
    <row r="95" spans="2:16" ht="15" customHeight="1" x14ac:dyDescent="0.25">
      <c r="B95" s="144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  <c r="O95" s="145"/>
      <c r="P95" s="146"/>
    </row>
    <row r="96" spans="2:16" ht="15" customHeight="1" x14ac:dyDescent="0.25">
      <c r="B96" s="144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  <c r="O96" s="145"/>
      <c r="P96" s="146"/>
    </row>
    <row r="97" spans="2:16" ht="15" customHeight="1" x14ac:dyDescent="0.25">
      <c r="B97" s="144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  <c r="O97" s="145"/>
      <c r="P97" s="146"/>
    </row>
    <row r="98" spans="2:16" ht="15" customHeight="1" x14ac:dyDescent="0.25">
      <c r="B98" s="144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  <c r="O98" s="145"/>
      <c r="P98" s="146"/>
    </row>
    <row r="99" spans="2:16" ht="15" customHeight="1" x14ac:dyDescent="0.25">
      <c r="B99" s="147"/>
      <c r="C99" s="148"/>
      <c r="D99" s="148"/>
      <c r="E99" s="148"/>
      <c r="F99" s="148"/>
      <c r="G99" s="148"/>
      <c r="H99" s="148"/>
      <c r="I99" s="148"/>
      <c r="J99" s="148"/>
      <c r="K99" s="148"/>
      <c r="L99" s="148"/>
      <c r="M99" s="148"/>
      <c r="N99" s="148"/>
      <c r="O99" s="148"/>
      <c r="P99" s="14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2026-05-28T04:35:25Z</dcterms:modified>
</cp:coreProperties>
</file>