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I18" i="1" l="1"/>
  <c r="I19" i="1" s="1"/>
  <c r="H18" i="1"/>
  <c r="G18" i="1"/>
  <c r="F18" i="1"/>
  <c r="D18" i="1" l="1"/>
  <c r="E18" i="1" l="1"/>
  <c r="P33" i="1"/>
  <c r="P32" i="1"/>
  <c r="P31" i="1"/>
  <c r="P18" i="1" l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<sst xmlns="http://schemas.openxmlformats.org/spreadsheetml/2006/main" count="212" uniqueCount="195">
  <si>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</si>
  <si>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</si>
  <si>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</si>
  <si>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</si>
  <si>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</si>
  <si>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</si>
  <si>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</si>
  <si>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</si>
  <si>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</si>
  <si>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</si>
  <si>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</si>
  <si>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</si>
  <si>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</si>
  <si>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</si>
  <si>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</si>
  <si>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</si>
  <si>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</si>
  <si>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</si>
  <si>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</si>
  <si>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</si>
  <si>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</si>
  <si>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</si>
  <si>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</si>
  <si>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</si>
  <si>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</si>
  <si>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</si>
  <si>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</si>
  <si>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</si>
  <si>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</si>
  <si>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</si>
  <si>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</si>
  <si>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</si>
  <si>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</si>
  <si>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</si>
  <si>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</si>
  <si>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</si>
  <si>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</si>
  <si>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</si>
  <si>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</si>
  <si>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</si>
  <si>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</si>
  <si>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</si>
  <si>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</si>
  <si>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</si>
  <si>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</si>
  <si>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</si>
  <si>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</si>
  <si>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</si>
  <si>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</si>
  <si>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</si>
  <si>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</si>
  <si>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</si>
  <si>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</si>
  <si>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</si>
  <si>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</si>
  <si>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</si>
  <si>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</si>
  <si>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</si>
  <si>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</si>
  <si>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</si>
  <si>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</si>
  <si>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</si>
  <si>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</si>
  <si>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</si>
  <si>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</si>
  <si>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</si>
  <si>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</si>
  <si>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</si>
  <si>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</si>
  <si>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</si>
  <si>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</si>
  <si>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</si>
  <si>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</si>
  <si>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</si>
  <si>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</si>
  <si>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</si>
  <si>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</si>
  <si>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</si>
  <si>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</si>
  <si>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</si>
  <si>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</si>
  <si>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</si>
  <si>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</si>
  <si>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</si>
  <si>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</si>
  <si>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</si>
  <si>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</si>
  <si>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</si>
  <si>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</si>
  <si>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</si>
  <si>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</si>
  <si>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</si>
  <si>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</si>
  <si>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</si>
  <si>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</si>
  <si>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</si>
  <si>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</si>
  <si>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</si>
  <si>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</si>
  <si>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</si>
  <si>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</si>
  <si>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</si>
  <si>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</si>
  <si>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</si>
  <si>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</si>
  <si>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</si>
  <si>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</si>
  <si>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</si>
  <si>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</si>
  <si>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</si>
  <si>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</si>
  <si>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</si>
  <si>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</si>
  <si>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</si>
  <si>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</si>
  <si>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</si>
  <si>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</si>
  <si>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</si>
  <si>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</si>
  <si>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</si>
  <si>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</si>
  <si>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</si>
  <si>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</si>
  <si>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</si>
  <si>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</si>
  <si>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</si>
  <si>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</si>
  <si>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</si>
  <si>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</si>
  <si>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</si>
  <si>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</si>
  <si>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</si>
  <si>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</si>
  <si>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</si>
  <si>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</si>
  <si>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</si>
  <si>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</si>
  <si>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</si>
  <si>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</si>
  <si>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</si>
  <si>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</si>
  <si>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</si>
  <si>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</si>
  <si>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</si>
  <si>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</si>
  <si>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</si>
  <si>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</si>
  <si>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</si>
  <si>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</si>
  <si>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</si>
  <si>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</si>
  <si>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</si>
  <si>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</si>
  <si>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</si>
  <si>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</si>
  <si>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</si>
  <si>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</si>
  <si>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</si>
  <si>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</si>
  <si>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</si>
  <si>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</si>
  <si>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</si>
  <si>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</si>
  <si>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</si>
  <si>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</si>
  <si>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</si>
  <si>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</si>
  <si>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</si>
  <si>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</si>
  <si>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</si>
  <si>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</si>
  <si>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</si>
  <si>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</si>
  <si>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</si>
  <si>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</si>
  <si>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</si>
  <si>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</si>
  <si>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</si>
  <si>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</si>
  <si>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</si>
  <si>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</si>
  <si>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</si>
  <si>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</si>
  <si>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</si>
  <si>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</si>
  <si>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</si>
  <si>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</si>
  <si>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</si>
  <si>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</si>
  <si>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NW</t>
    <phoneticPr fontId="3" type="noConversion"/>
  </si>
  <si>
    <t>20s/30k 27s/26k 43s/27k</t>
    <phoneticPr fontId="3" type="noConversion"/>
  </si>
  <si>
    <t>20s/18k 40s/25k 60s/25k</t>
    <phoneticPr fontId="3" type="noConversion"/>
  </si>
  <si>
    <t>M_036992-036993:T</t>
    <phoneticPr fontId="3" type="noConversion"/>
  </si>
  <si>
    <t>W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</si>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</sst>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8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9" fillId="5" borderId="17" xfId="0" applyNumberFormat="1" applyFont="1" applyFill="1" applyBorder="1" applyAlignment="1" applyProtection="1">
      <alignment horizontal="center" vertical="center"/>
    </xf>
    <xf numFmtId="177" fontId="49" fillId="5" borderId="21" xfId="0" applyNumberFormat="1" applyFont="1" applyFill="1" applyBorder="1" applyAlignment="1" applyProtection="1">
      <alignment horizontal="center" vertical="center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8" borderId="19" xfId="0" applyNumberFormat="1" applyFont="1" applyFill="1" applyBorder="1" applyAlignment="1" applyProtection="1">
      <alignment horizontal="center" vertical="center"/>
      <protection locked="0"/>
    </xf>
    <xf numFmtId="177" fontId="51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1" fillId="7" borderId="16" xfId="0" applyNumberFormat="1" applyFont="1" applyFill="1" applyBorder="1" applyAlignment="1" applyProtection="1">
      <alignment horizontal="center" vertical="center"/>
      <protection locked="0"/>
    </xf>
    <xf numFmtId="177" fontId="49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9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6" xfId="0" applyNumberFormat="1" applyFont="1" applyFill="1" applyBorder="1" applyAlignment="1" applyProtection="1">
      <alignment horizontal="center" vertical="center"/>
      <protection locked="0"/>
    </xf>
    <xf numFmtId="177" fontId="49" fillId="6" borderId="15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51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49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9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9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50" fillId="0" borderId="51" xfId="0" applyFont="1" applyBorder="1" applyAlignment="1" applyProtection="1">
      <alignment horizontal="center" vertical="center"/>
    </xf>
    <xf numFmtId="0" fontId="50" fillId="0" borderId="9" xfId="0" applyFont="1" applyBorder="1" applyAlignment="1" applyProtection="1">
      <alignment horizontal="center" vertical="center"/>
    </xf>
    <xf numFmtId="0" fontId="50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G75" sqref="G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9" t="s">
        <v>0</v>
      </c>
      <c r="C2" s="16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0">
        <v>46167</v>
      </c>
      <c r="D3" s="171"/>
      <c r="E3" s="1"/>
      <c r="F3" s="1"/>
      <c r="G3" s="1"/>
      <c r="H3" s="1"/>
      <c r="I3" s="1"/>
      <c r="J3" s="1"/>
      <c r="K3" s="32" t="s">
        <v>2</v>
      </c>
      <c r="L3" s="172">
        <f>(P31-(P32+P33))/P31*100</f>
        <v>100</v>
      </c>
      <c r="M3" s="172"/>
      <c r="N3" s="32" t="s">
        <v>3</v>
      </c>
      <c r="O3" s="172">
        <f>(P31-P33)/P31*100</f>
        <v>100</v>
      </c>
      <c r="P3" s="17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9" t="s">
        <v>6</v>
      </c>
      <c r="C7" s="1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23">
        <v>0.70833333333333337</v>
      </c>
      <c r="D9" s="126">
        <v>1.8</v>
      </c>
      <c r="E9" s="126">
        <v>12</v>
      </c>
      <c r="F9" s="126">
        <v>59</v>
      </c>
      <c r="G9" s="124" t="s">
        <v>189</v>
      </c>
      <c r="H9" s="126">
        <v>1</v>
      </c>
      <c r="I9" s="124">
        <v>68</v>
      </c>
      <c r="J9" s="12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23">
        <v>0.9375</v>
      </c>
      <c r="D10" s="126">
        <v>1.4</v>
      </c>
      <c r="E10" s="126">
        <v>10</v>
      </c>
      <c r="F10" s="126">
        <v>60</v>
      </c>
      <c r="G10" s="124" t="s">
        <v>193</v>
      </c>
      <c r="H10" s="126">
        <v>1</v>
      </c>
      <c r="I10" s="130"/>
      <c r="J10" s="127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4">
        <v>0.18402777777777779</v>
      </c>
      <c r="D11" s="132">
        <v>1.45</v>
      </c>
      <c r="E11" s="132">
        <v>8</v>
      </c>
      <c r="F11" s="132">
        <v>58</v>
      </c>
      <c r="G11" s="124" t="s">
        <v>194</v>
      </c>
      <c r="H11" s="126">
        <v>2</v>
      </c>
      <c r="I11" s="133"/>
      <c r="J11" s="127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23.475694444444446</v>
      </c>
      <c r="D12" s="11">
        <f>AVERAGE(D9:D11)</f>
        <v>1.55</v>
      </c>
      <c r="E12" s="11">
        <f>AVERAGE(E9:E11)</f>
        <v>10</v>
      </c>
      <c r="F12" s="12">
        <f>AVERAGE(F9:F11)</f>
        <v>59</v>
      </c>
      <c r="G12" s="13"/>
      <c r="H12" s="14">
        <f>AVERAGE(H9:H11)</f>
        <v>1.3333333333333333</v>
      </c>
      <c r="I12" s="15"/>
      <c r="J12" s="16">
        <f>AVERAGE(J9:J11)</f>
        <v>0.66666666666666663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9" t="s">
        <v>25</v>
      </c>
      <c r="C14" s="16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2" t="s">
        <v>175</v>
      </c>
      <c r="D16" s="125" t="s">
        <v>179</v>
      </c>
      <c r="E16" s="124" t="s">
        <v>184</v>
      </c>
      <c r="F16" s="124" t="s">
        <v>185</v>
      </c>
      <c r="G16" s="124" t="s">
        <v>186</v>
      </c>
      <c r="H16" s="124" t="s">
        <v>187</v>
      </c>
      <c r="I16" s="124" t="s">
        <v>188</v>
      </c>
      <c r="J16" s="91"/>
      <c r="K16" s="91"/>
      <c r="L16" s="91"/>
      <c r="M16" s="91"/>
      <c r="N16" s="91"/>
      <c r="O16" s="91"/>
      <c r="P16" s="122" t="s">
        <v>175</v>
      </c>
    </row>
    <row r="17" spans="1:16" s="75" customFormat="1" ht="14.1" customHeight="1" x14ac:dyDescent="0.25">
      <c r="A17" s="31"/>
      <c r="B17" s="21" t="s">
        <v>41</v>
      </c>
      <c r="C17" s="123">
        <v>0.65555555555555556</v>
      </c>
      <c r="D17" s="123">
        <v>0.65763888888888888</v>
      </c>
      <c r="E17" s="123">
        <v>0.68263888888888891</v>
      </c>
      <c r="F17" s="123">
        <v>0.70277777777777783</v>
      </c>
      <c r="G17" s="222">
        <v>0.72638888888888886</v>
      </c>
      <c r="H17" s="222">
        <v>0.8125</v>
      </c>
      <c r="I17" s="222">
        <v>0.19583333333333333</v>
      </c>
      <c r="J17" s="114"/>
      <c r="K17" s="114"/>
      <c r="L17" s="114"/>
      <c r="M17" s="114"/>
      <c r="N17" s="114"/>
      <c r="O17" s="114"/>
      <c r="P17" s="123">
        <v>0.20138888888888887</v>
      </c>
    </row>
    <row r="18" spans="1:16" s="75" customFormat="1" ht="14.1" customHeight="1" x14ac:dyDescent="0.25">
      <c r="A18" s="31"/>
      <c r="B18" s="21" t="s">
        <v>42</v>
      </c>
      <c r="C18" s="124">
        <v>36890</v>
      </c>
      <c r="D18" s="124">
        <f>C18+1</f>
        <v>36891</v>
      </c>
      <c r="E18" s="124">
        <f>D19+1</f>
        <v>36902</v>
      </c>
      <c r="F18" s="124">
        <f>E19+1</f>
        <v>36915</v>
      </c>
      <c r="G18" s="124">
        <f>F19+1</f>
        <v>36931</v>
      </c>
      <c r="H18" s="124">
        <f>G19+1</f>
        <v>36984</v>
      </c>
      <c r="I18" s="124">
        <f>H19+1</f>
        <v>37241</v>
      </c>
      <c r="J18" s="91"/>
      <c r="K18" s="91"/>
      <c r="L18" s="91"/>
      <c r="M18" s="91"/>
      <c r="N18" s="91"/>
      <c r="O18" s="91"/>
      <c r="P18" s="124">
        <f>MAX(C18:O19)+1</f>
        <v>37246</v>
      </c>
    </row>
    <row r="19" spans="1:16" s="75" customFormat="1" ht="14.1" customHeight="1" thickBot="1" x14ac:dyDescent="0.3">
      <c r="A19" s="31"/>
      <c r="B19" s="9" t="s">
        <v>43</v>
      </c>
      <c r="C19" s="79"/>
      <c r="D19" s="124">
        <f>D18+10</f>
        <v>36901</v>
      </c>
      <c r="E19" s="128">
        <v>36914</v>
      </c>
      <c r="F19" s="128">
        <v>36930</v>
      </c>
      <c r="G19" s="128">
        <v>36983</v>
      </c>
      <c r="H19" s="128">
        <v>37240</v>
      </c>
      <c r="I19" s="128">
        <f>I18+4</f>
        <v>37245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11</v>
      </c>
      <c r="E20" s="97">
        <f t="shared" si="0"/>
        <v>13</v>
      </c>
      <c r="F20" s="97">
        <f>IF(ISNUMBER(F18),F19-F18+1,"")</f>
        <v>16</v>
      </c>
      <c r="G20" s="97">
        <f>IF(ISNUMBER(G18),G19-G18+1,"")</f>
        <v>53</v>
      </c>
      <c r="H20" s="97">
        <f t="shared" si="0"/>
        <v>257</v>
      </c>
      <c r="I20" s="97">
        <f t="shared" si="0"/>
        <v>5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23">
        <v>0.67361111111111116</v>
      </c>
      <c r="D23" s="123">
        <v>0.6777777777777777</v>
      </c>
      <c r="E23" s="124" t="s">
        <v>176</v>
      </c>
      <c r="F23" s="176" t="s">
        <v>190</v>
      </c>
      <c r="G23" s="176"/>
      <c r="H23" s="176"/>
      <c r="I23" s="176"/>
      <c r="J23" s="115"/>
      <c r="K23" s="115"/>
      <c r="L23" s="124" t="s">
        <v>173</v>
      </c>
      <c r="M23" s="176" t="s">
        <v>180</v>
      </c>
      <c r="N23" s="176"/>
      <c r="O23" s="176"/>
      <c r="P23" s="176"/>
    </row>
    <row r="24" spans="1:16" ht="13.5" customHeight="1" x14ac:dyDescent="0.25">
      <c r="B24" s="177"/>
      <c r="C24" s="123"/>
      <c r="D24" s="123"/>
      <c r="E24" s="124" t="s">
        <v>172</v>
      </c>
      <c r="F24" s="176" t="s">
        <v>180</v>
      </c>
      <c r="G24" s="176"/>
      <c r="H24" s="176"/>
      <c r="I24" s="176"/>
      <c r="J24" s="116"/>
      <c r="K24" s="116"/>
      <c r="L24" s="124" t="s">
        <v>177</v>
      </c>
      <c r="M24" s="176" t="s">
        <v>180</v>
      </c>
      <c r="N24" s="176"/>
      <c r="O24" s="176"/>
      <c r="P24" s="176"/>
    </row>
    <row r="25" spans="1:16" ht="13.5" customHeight="1" x14ac:dyDescent="0.25">
      <c r="B25" s="177"/>
      <c r="C25" s="123">
        <v>0.6777777777777777</v>
      </c>
      <c r="D25" s="123">
        <v>0.68125000000000002</v>
      </c>
      <c r="E25" s="124" t="s">
        <v>174</v>
      </c>
      <c r="F25" s="176" t="s">
        <v>191</v>
      </c>
      <c r="G25" s="176"/>
      <c r="H25" s="176"/>
      <c r="I25" s="176"/>
      <c r="J25" s="115"/>
      <c r="K25" s="115"/>
      <c r="L25" s="124" t="s">
        <v>172</v>
      </c>
      <c r="M25" s="176" t="s">
        <v>180</v>
      </c>
      <c r="N25" s="176"/>
      <c r="O25" s="176"/>
      <c r="P25" s="176"/>
    </row>
    <row r="26" spans="1:16" ht="13.5" customHeight="1" x14ac:dyDescent="0.25">
      <c r="B26" s="177"/>
      <c r="C26" s="123"/>
      <c r="D26" s="123"/>
      <c r="E26" s="124" t="s">
        <v>173</v>
      </c>
      <c r="F26" s="176" t="s">
        <v>180</v>
      </c>
      <c r="G26" s="176"/>
      <c r="H26" s="176"/>
      <c r="I26" s="176"/>
      <c r="J26" s="116"/>
      <c r="K26" s="116"/>
      <c r="L26" s="124" t="s">
        <v>178</v>
      </c>
      <c r="M26" s="176" t="s">
        <v>181</v>
      </c>
      <c r="N26" s="176"/>
      <c r="O26" s="176"/>
      <c r="P26" s="17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9" t="s">
        <v>48</v>
      </c>
      <c r="C28" s="169"/>
      <c r="D28" s="16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0">
        <v>0.36805555555555558</v>
      </c>
      <c r="D30" s="107">
        <v>6.5972222222222224E-2</v>
      </c>
      <c r="E30" s="107"/>
      <c r="F30" s="107"/>
      <c r="G30" s="107"/>
      <c r="H30" s="107"/>
      <c r="I30" s="107"/>
      <c r="J30" s="107">
        <v>2.0833333333333332E-2</v>
      </c>
      <c r="K30" s="112"/>
      <c r="L30" s="111"/>
      <c r="M30" s="111"/>
      <c r="N30" s="111"/>
      <c r="O30" s="111"/>
      <c r="P30" s="98">
        <f>SUM(C30:J30,L30:N30)</f>
        <v>0.4548611111111111</v>
      </c>
    </row>
    <row r="31" spans="1:16" ht="14.1" customHeight="1" x14ac:dyDescent="0.25">
      <c r="B31" s="22" t="s">
        <v>167</v>
      </c>
      <c r="C31" s="131">
        <v>0.3833333333333333</v>
      </c>
      <c r="D31" s="129">
        <v>8.6111111111111124E-2</v>
      </c>
      <c r="E31" s="129"/>
      <c r="F31" s="129"/>
      <c r="G31" s="129"/>
      <c r="H31" s="129"/>
      <c r="I31" s="129"/>
      <c r="J31" s="129">
        <v>2.361111111111111E-2</v>
      </c>
      <c r="K31" s="129">
        <v>2.0833333333333332E-2</v>
      </c>
      <c r="L31" s="108"/>
      <c r="M31" s="108"/>
      <c r="N31" s="108"/>
      <c r="O31" s="109"/>
      <c r="P31" s="98">
        <f>SUM(C31:N31)</f>
        <v>0.51388888888888895</v>
      </c>
    </row>
    <row r="32" spans="1:16" ht="14.1" customHeight="1" x14ac:dyDescent="0.25">
      <c r="B32" s="22" t="s">
        <v>63</v>
      </c>
      <c r="C32" s="131"/>
      <c r="D32" s="129"/>
      <c r="E32" s="129"/>
      <c r="F32" s="129"/>
      <c r="G32" s="129"/>
      <c r="H32" s="129"/>
      <c r="I32" s="129"/>
      <c r="J32" s="129"/>
      <c r="K32" s="129"/>
      <c r="L32" s="100"/>
      <c r="M32" s="100"/>
      <c r="N32" s="100"/>
      <c r="O32" s="104"/>
      <c r="P32" s="98">
        <f>SUM(C32:N32)</f>
        <v>0</v>
      </c>
    </row>
    <row r="33" spans="2:16" ht="14.1" customHeight="1" thickBot="1" x14ac:dyDescent="0.3">
      <c r="B33" s="22" t="s">
        <v>64</v>
      </c>
      <c r="C33" s="113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0.3833333333333333</v>
      </c>
      <c r="D34" s="105">
        <f t="shared" ref="D34:P34" si="1">D31-D32-D33</f>
        <v>8.6111111111111124E-2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2.361111111111111E-2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0.51388888888888895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65</v>
      </c>
      <c r="C36" s="184" t="s">
        <v>192</v>
      </c>
      <c r="D36" s="185"/>
      <c r="E36" s="184"/>
      <c r="F36" s="185"/>
      <c r="G36" s="184"/>
      <c r="H36" s="185"/>
      <c r="I36" s="184"/>
      <c r="J36" s="185"/>
      <c r="K36" s="186"/>
      <c r="L36" s="185"/>
      <c r="M36" s="187"/>
      <c r="N36" s="185"/>
      <c r="O36" s="179"/>
      <c r="P36" s="179"/>
    </row>
    <row r="37" spans="2:16" ht="18" customHeight="1" x14ac:dyDescent="0.25">
      <c r="B37" s="195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5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5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5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6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8" t="s">
        <v>66</v>
      </c>
      <c r="C43" s="189"/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89"/>
      <c r="O43" s="189"/>
      <c r="P43" s="190"/>
    </row>
    <row r="44" spans="2:16" ht="14.1" customHeight="1" x14ac:dyDescent="0.25"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</row>
    <row r="48" spans="2:16" ht="14.1" customHeight="1" x14ac:dyDescent="0.2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2:16" ht="14.1" customHeight="1" x14ac:dyDescent="0.25"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2:16" ht="14.1" customHeight="1" x14ac:dyDescent="0.25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2:16" ht="14.1" customHeight="1" x14ac:dyDescent="0.25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</row>
    <row r="52" spans="2:16" ht="14.1" customHeight="1" thickBot="1" x14ac:dyDescent="0.3">
      <c r="B52" s="197"/>
      <c r="C52" s="198"/>
      <c r="D52" s="139"/>
      <c r="E52" s="139"/>
      <c r="F52" s="139"/>
      <c r="G52" s="198"/>
      <c r="H52" s="198"/>
      <c r="I52" s="198"/>
      <c r="J52" s="198"/>
      <c r="K52" s="198"/>
      <c r="L52" s="198"/>
      <c r="M52" s="198"/>
      <c r="N52" s="198"/>
      <c r="O52" s="198"/>
      <c r="P52" s="199"/>
    </row>
    <row r="53" spans="2:16" ht="14.1" customHeight="1" thickTop="1" thickBot="1" x14ac:dyDescent="0.3">
      <c r="B53" s="200" t="s">
        <v>164</v>
      </c>
      <c r="C53" s="201"/>
      <c r="D53" s="89"/>
      <c r="E53" s="89"/>
      <c r="F53" s="89"/>
      <c r="G53" s="204"/>
      <c r="H53" s="205"/>
      <c r="I53" s="205"/>
      <c r="J53" s="205"/>
      <c r="K53" s="205"/>
      <c r="L53" s="205"/>
      <c r="M53" s="205"/>
      <c r="N53" s="205"/>
      <c r="O53" s="205"/>
      <c r="P53" s="206"/>
    </row>
    <row r="54" spans="2:16" ht="14.1" customHeight="1" thickTop="1" thickBot="1" x14ac:dyDescent="0.3">
      <c r="B54" s="202" t="s">
        <v>163</v>
      </c>
      <c r="C54" s="203"/>
      <c r="D54" s="203"/>
      <c r="E54" s="203"/>
      <c r="F54" s="89">
        <v>1685</v>
      </c>
      <c r="G54" s="207"/>
      <c r="H54" s="208"/>
      <c r="I54" s="208"/>
      <c r="J54" s="208"/>
      <c r="K54" s="208"/>
      <c r="L54" s="208"/>
      <c r="M54" s="208"/>
      <c r="N54" s="208"/>
      <c r="O54" s="208"/>
      <c r="P54" s="209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0" t="s">
        <v>74</v>
      </c>
      <c r="C59" s="211"/>
      <c r="D59" s="29" t="b">
        <v>1</v>
      </c>
      <c r="E59" s="210" t="s">
        <v>75</v>
      </c>
      <c r="F59" s="211"/>
      <c r="G59" s="29" t="b">
        <v>1</v>
      </c>
      <c r="H59" s="212" t="s">
        <v>76</v>
      </c>
      <c r="I59" s="211"/>
      <c r="J59" s="29" t="b">
        <v>1</v>
      </c>
      <c r="K59" s="212" t="s">
        <v>77</v>
      </c>
      <c r="L59" s="211"/>
      <c r="M59" s="29" t="b">
        <v>1</v>
      </c>
      <c r="N59" s="213" t="s">
        <v>78</v>
      </c>
      <c r="O59" s="211"/>
      <c r="P59" s="29" t="b">
        <v>1</v>
      </c>
    </row>
    <row r="60" spans="2:16" ht="20.100000000000001" customHeight="1" x14ac:dyDescent="0.25">
      <c r="B60" s="210" t="s">
        <v>79</v>
      </c>
      <c r="C60" s="211"/>
      <c r="D60" s="29" t="b">
        <v>1</v>
      </c>
      <c r="E60" s="210" t="s">
        <v>80</v>
      </c>
      <c r="F60" s="211"/>
      <c r="G60" s="29" t="b">
        <v>1</v>
      </c>
      <c r="H60" s="212" t="s">
        <v>81</v>
      </c>
      <c r="I60" s="211"/>
      <c r="J60" s="29" t="b">
        <v>1</v>
      </c>
      <c r="K60" s="212" t="s">
        <v>82</v>
      </c>
      <c r="L60" s="211"/>
      <c r="M60" s="29" t="b">
        <v>1</v>
      </c>
      <c r="N60" s="213" t="s">
        <v>83</v>
      </c>
      <c r="O60" s="211"/>
      <c r="P60" s="29" t="b">
        <v>1</v>
      </c>
    </row>
    <row r="61" spans="2:16" ht="20.100000000000001" customHeight="1" x14ac:dyDescent="0.25">
      <c r="B61" s="210" t="s">
        <v>84</v>
      </c>
      <c r="C61" s="211"/>
      <c r="D61" s="29" t="b">
        <v>1</v>
      </c>
      <c r="E61" s="210" t="s">
        <v>85</v>
      </c>
      <c r="F61" s="211"/>
      <c r="G61" s="29" t="b">
        <v>1</v>
      </c>
      <c r="H61" s="212" t="s">
        <v>86</v>
      </c>
      <c r="I61" s="211"/>
      <c r="J61" s="29" t="b">
        <v>1</v>
      </c>
      <c r="K61" s="212" t="s">
        <v>87</v>
      </c>
      <c r="L61" s="211"/>
      <c r="M61" s="29" t="b">
        <v>1</v>
      </c>
      <c r="N61" s="213" t="s">
        <v>88</v>
      </c>
      <c r="O61" s="211"/>
      <c r="P61" s="29" t="b">
        <v>1</v>
      </c>
    </row>
    <row r="62" spans="2:16" ht="20.100000000000001" customHeight="1" x14ac:dyDescent="0.25">
      <c r="B62" s="212" t="s">
        <v>86</v>
      </c>
      <c r="C62" s="211"/>
      <c r="D62" s="29" t="b">
        <v>1</v>
      </c>
      <c r="E62" s="210" t="s">
        <v>89</v>
      </c>
      <c r="F62" s="211"/>
      <c r="G62" s="29" t="b">
        <v>1</v>
      </c>
      <c r="H62" s="212" t="s">
        <v>90</v>
      </c>
      <c r="I62" s="211"/>
      <c r="J62" s="29" t="b">
        <v>0</v>
      </c>
      <c r="K62" s="212" t="s">
        <v>91</v>
      </c>
      <c r="L62" s="211"/>
      <c r="M62" s="29" t="b">
        <v>1</v>
      </c>
      <c r="N62" s="213" t="s">
        <v>81</v>
      </c>
      <c r="O62" s="211"/>
      <c r="P62" s="29" t="b">
        <v>1</v>
      </c>
    </row>
    <row r="63" spans="2:16" ht="20.100000000000001" customHeight="1" x14ac:dyDescent="0.25">
      <c r="B63" s="212" t="s">
        <v>92</v>
      </c>
      <c r="C63" s="211"/>
      <c r="D63" s="29" t="b">
        <v>1</v>
      </c>
      <c r="E63" s="210" t="s">
        <v>93</v>
      </c>
      <c r="F63" s="211"/>
      <c r="G63" s="29" t="b">
        <v>1</v>
      </c>
      <c r="H63" s="34"/>
      <c r="I63" s="35"/>
      <c r="J63" s="36"/>
      <c r="K63" s="212" t="s">
        <v>94</v>
      </c>
      <c r="L63" s="211"/>
      <c r="M63" s="29" t="b">
        <v>1</v>
      </c>
      <c r="N63" s="213" t="s">
        <v>162</v>
      </c>
      <c r="O63" s="211"/>
      <c r="P63" s="29" t="b">
        <v>1</v>
      </c>
    </row>
    <row r="64" spans="2:16" ht="20.100000000000001" customHeight="1" x14ac:dyDescent="0.25">
      <c r="B64" s="212" t="s">
        <v>95</v>
      </c>
      <c r="C64" s="211"/>
      <c r="D64" s="29" t="b">
        <v>0</v>
      </c>
      <c r="E64" s="210" t="s">
        <v>96</v>
      </c>
      <c r="F64" s="211"/>
      <c r="G64" s="29" t="b">
        <v>1</v>
      </c>
      <c r="H64" s="37"/>
      <c r="I64" s="38"/>
      <c r="J64" s="39"/>
      <c r="K64" s="220" t="s">
        <v>97</v>
      </c>
      <c r="L64" s="22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0" t="s">
        <v>160</v>
      </c>
      <c r="F65" s="21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4" t="s">
        <v>103</v>
      </c>
      <c r="C69" s="214"/>
      <c r="D69" s="47"/>
      <c r="E69" s="47"/>
      <c r="F69" s="216" t="s">
        <v>104</v>
      </c>
      <c r="G69" s="218" t="s">
        <v>105</v>
      </c>
      <c r="H69" s="47"/>
      <c r="I69" s="214" t="s">
        <v>106</v>
      </c>
      <c r="J69" s="21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5"/>
      <c r="C70" s="215"/>
      <c r="D70" s="51"/>
      <c r="E70" s="52"/>
      <c r="F70" s="217"/>
      <c r="G70" s="219"/>
      <c r="H70" s="53"/>
      <c r="I70" s="215"/>
      <c r="J70" s="21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7">
        <v>-154</v>
      </c>
      <c r="D72" s="223">
        <v>-155.80000000000001</v>
      </c>
      <c r="E72" s="73" t="s">
        <v>116</v>
      </c>
      <c r="F72" s="117">
        <v>20</v>
      </c>
      <c r="G72" s="223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7">
        <v>-130.30000000000001</v>
      </c>
      <c r="D73" s="223">
        <v>-131.1</v>
      </c>
      <c r="E73" s="74" t="s">
        <v>120</v>
      </c>
      <c r="F73" s="119">
        <v>35</v>
      </c>
      <c r="G73" s="224">
        <v>34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7">
        <v>-209.8</v>
      </c>
      <c r="D74" s="223">
        <v>-211</v>
      </c>
      <c r="E74" s="74" t="s">
        <v>125</v>
      </c>
      <c r="F74" s="120">
        <v>20</v>
      </c>
      <c r="G74" s="2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7">
        <v>-112.2</v>
      </c>
      <c r="D75" s="223">
        <v>-113.3</v>
      </c>
      <c r="E75" s="74" t="s">
        <v>130</v>
      </c>
      <c r="F75" s="120">
        <v>40</v>
      </c>
      <c r="G75" s="225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7">
        <v>25.6</v>
      </c>
      <c r="D76" s="223">
        <v>24.3</v>
      </c>
      <c r="E76" s="74" t="s">
        <v>135</v>
      </c>
      <c r="F76" s="120">
        <v>20</v>
      </c>
      <c r="G76" s="22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7">
        <v>29.9</v>
      </c>
      <c r="D77" s="223">
        <v>27.9</v>
      </c>
      <c r="E77" s="74" t="s">
        <v>140</v>
      </c>
      <c r="F77" s="120">
        <v>150</v>
      </c>
      <c r="G77" s="22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7">
        <v>22.2</v>
      </c>
      <c r="D78" s="223">
        <v>21.28</v>
      </c>
      <c r="E78" s="74" t="s">
        <v>145</v>
      </c>
      <c r="F78" s="121"/>
      <c r="G78" s="2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7">
        <v>23</v>
      </c>
      <c r="D79" s="223">
        <v>22</v>
      </c>
      <c r="E79" s="73" t="s">
        <v>150</v>
      </c>
      <c r="F79" s="117">
        <v>17</v>
      </c>
      <c r="G79" s="223">
        <v>10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8">
        <v>5.49E-5</v>
      </c>
      <c r="D80" s="227">
        <v>5.5099999999999998E-5</v>
      </c>
      <c r="E80" s="74" t="s">
        <v>155</v>
      </c>
      <c r="F80" s="119">
        <v>42</v>
      </c>
      <c r="G80" s="224">
        <v>61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3" t="s">
        <v>159</v>
      </c>
      <c r="C84" s="173"/>
    </row>
    <row r="85" spans="2:16" ht="15" customHeight="1" x14ac:dyDescent="0.25">
      <c r="B85" s="141" t="s">
        <v>183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41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2026-05-26T04:52:18Z</dcterms:modified>
</cp:coreProperties>
</file>