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 l="1"/>
  <c r="H18" i="1"/>
  <c r="G18" i="1"/>
  <c r="F18" i="1"/>
  <c r="E18" i="1"/>
  <c r="D18" i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<sst xmlns="http://schemas.openxmlformats.org/spreadsheetml/2006/main" count="213" uniqueCount="199">
  <si>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</si>
  <si>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</si>
  <si>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</si>
  <si>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</si>
  <si>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</si>
  <si>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</si>
  <si>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</si>
  <si>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</si>
  <si>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</si>
  <si>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</si>
  <si>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</si>
  <si>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</si>
  <si>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</si>
  <si>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</si>
  <si>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</si>
  <si>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</si>
  <si>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</si>
  <si>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</si>
  <si>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</si>
  <si>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</si>
  <si>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</si>
  <si>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</si>
  <si>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</si>
  <si>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</si>
  <si>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</si>
  <si>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</si>
  <si>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</si>
  <si>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</si>
  <si>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</si>
  <si>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</si>
  <si>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</si>
  <si>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</si>
  <si>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</si>
  <si>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</si>
  <si>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</si>
  <si>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</si>
  <si>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</si>
  <si>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</si>
  <si>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</si>
  <si>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</si>
  <si>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</si>
  <si>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</si>
  <si>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</si>
  <si>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</si>
  <si>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</si>
  <si>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</si>
  <si>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</si>
  <si>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</si>
  <si>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</si>
  <si>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</si>
  <si>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</si>
  <si>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</si>
  <si>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</si>
  <si>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</si>
  <si>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</si>
  <si>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</si>
  <si>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</si>
  <si>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</si>
  <si>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</si>
  <si>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</si>
  <si>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</si>
  <si>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</si>
  <si>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</si>
  <si>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</si>
  <si>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</si>
  <si>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</si>
  <si>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</si>
  <si>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</si>
  <si>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</si>
  <si>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</si>
  <si>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</si>
  <si>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</si>
  <si>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</si>
  <si>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</si>
  <si>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</si>
  <si>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</si>
  <si>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</si>
  <si>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</si>
  <si>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</si>
  <si>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</si>
  <si>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</si>
  <si>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</si>
  <si>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</si>
  <si>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</si>
  <si>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</si>
  <si>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</si>
  <si>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</si>
  <si>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</si>
  <si>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</si>
  <si>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</si>
  <si>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</si>
  <si>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</si>
  <si>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</si>
  <si>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</si>
  <si>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</si>
  <si>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</si>
  <si>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</si>
  <si>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</si>
  <si>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</si>
  <si>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</si>
  <si>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</si>
  <si>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</si>
  <si>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</si>
  <si>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</si>
  <si>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</si>
  <si>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</si>
  <si>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</si>
  <si>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</si>
  <si>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</si>
  <si>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</si>
  <si>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</si>
  <si>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</si>
  <si>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</si>
  <si>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</si>
  <si>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</si>
  <si>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</si>
  <si>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</si>
  <si>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</si>
  <si>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</si>
  <si>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</si>
  <si>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</si>
  <si>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</si>
  <si>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</si>
  <si>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</si>
  <si>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</si>
  <si>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</si>
  <si>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</si>
  <si>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</si>
  <si>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</si>
  <si>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</si>
  <si>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</si>
  <si>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</si>
  <si>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</si>
  <si>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</si>
  <si>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</si>
  <si>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</si>
  <si>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</si>
  <si>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</si>
  <si>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</si>
  <si>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</si>
  <si>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</si>
  <si>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</si>
  <si>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</si>
  <si>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</si>
  <si>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</si>
  <si>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</si>
  <si>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</si>
  <si>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</si>
  <si>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</si>
  <si>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</si>
  <si>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</si>
  <si>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</si>
  <si>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</si>
  <si>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</si>
  <si>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</si>
  <si>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</si>
  <si>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</si>
  <si>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</si>
  <si>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</si>
  <si>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</si>
  <si>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</si>
  <si>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</si>
  <si>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</si>
  <si>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</si>
  <si>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</si>
  <si>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</si>
  <si>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</si>
  <si>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</si>
  <si>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</si>
  <si>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</si>
  <si>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</si>
  <si>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</si>
  <si>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</si>
  <si>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</si>
  <si>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</si>
  <si>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</si>
  <si>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</si>
  <si>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</si>
  <si>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</si>
  <si>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</si>
  <si>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</si>
  <si>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</si>
  <si>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BLG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</si>
  <si>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</si>
  <si>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</si>
  <si>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</si>
  <si>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</si>
  <si>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</si>
  <si>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</si>
  <si>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 xml:space="preserve"> /  /  /  /</t>
    <phoneticPr fontId="3" type="noConversion"/>
  </si>
  <si>
    <t>W</t>
    <phoneticPr fontId="3" type="noConversion"/>
  </si>
  <si>
    <t>KSP</t>
    <phoneticPr fontId="3" type="noConversion"/>
  </si>
  <si>
    <t>20s/35k 22s/23k 36s/21k</t>
    <phoneticPr fontId="3" type="noConversion"/>
  </si>
  <si>
    <t>20s/23k 30s/25k 42s/25k 60s/25k</t>
    <phoneticPr fontId="3" type="noConversion"/>
  </si>
  <si>
    <t>M_027850-027851:M</t>
    <phoneticPr fontId="3" type="noConversion"/>
  </si>
  <si>
    <t>2) [22:00] 관측중, 망원경 멈춤, TCS재연결후 관측 재개</t>
    <phoneticPr fontId="3" type="noConversion"/>
  </si>
  <si>
    <t xml:space="preserve"> /  /  /  /</t>
    <phoneticPr fontId="3" type="noConversion"/>
  </si>
  <si>
    <t>55s/38k 30s/30k</t>
    <phoneticPr fontId="3" type="noConversion"/>
  </si>
  <si>
    <t>50s/26k 28s/23k 20s/25k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</si>
</sst>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3" sqref="H1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2" t="s">
        <v>0</v>
      </c>
      <c r="C2" s="19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3">
        <v>46110</v>
      </c>
      <c r="D3" s="194"/>
      <c r="E3" s="1"/>
      <c r="F3" s="1"/>
      <c r="G3" s="1"/>
      <c r="H3" s="1"/>
      <c r="I3" s="1"/>
      <c r="J3" s="1"/>
      <c r="K3" s="32" t="s">
        <v>2</v>
      </c>
      <c r="L3" s="195">
        <f>(P31-(P32+P33))/P31*100</f>
        <v>97.723823975720777</v>
      </c>
      <c r="M3" s="195"/>
      <c r="N3" s="32" t="s">
        <v>3</v>
      </c>
      <c r="O3" s="195">
        <f>(P31-P33)/P31*100</f>
        <v>97.723823975720777</v>
      </c>
      <c r="P3" s="195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2" t="s">
        <v>6</v>
      </c>
      <c r="C7" s="19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0.74305555555555547</v>
      </c>
      <c r="D9" s="118">
        <v>1.3</v>
      </c>
      <c r="E9" s="118">
        <v>16</v>
      </c>
      <c r="F9" s="118">
        <v>24</v>
      </c>
      <c r="G9" s="115" t="s">
        <v>185</v>
      </c>
      <c r="H9" s="118">
        <v>1.7</v>
      </c>
      <c r="I9" s="115">
        <v>86.6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1.1000000000000001</v>
      </c>
      <c r="E10" s="118">
        <v>13</v>
      </c>
      <c r="F10" s="118">
        <v>30</v>
      </c>
      <c r="G10" s="115" t="s">
        <v>184</v>
      </c>
      <c r="H10" s="118">
        <v>1</v>
      </c>
      <c r="I10" s="125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0">
        <v>0.16666666666666666</v>
      </c>
      <c r="D11" s="131">
        <v>1.3</v>
      </c>
      <c r="E11" s="131">
        <v>13</v>
      </c>
      <c r="F11" s="131">
        <v>43</v>
      </c>
      <c r="G11" s="132" t="s">
        <v>190</v>
      </c>
      <c r="H11" s="133">
        <v>1.7</v>
      </c>
      <c r="I11" s="134"/>
      <c r="J11" s="135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23.423611111111111</v>
      </c>
      <c r="D12" s="11">
        <f>AVERAGE(D9:D11)</f>
        <v>1.2333333333333334</v>
      </c>
      <c r="E12" s="11">
        <f>AVERAGE(E9:E11)</f>
        <v>14</v>
      </c>
      <c r="F12" s="12">
        <f>AVERAGE(F9:F11)</f>
        <v>32.333333333333336</v>
      </c>
      <c r="G12" s="13"/>
      <c r="H12" s="14">
        <f>AVERAGE(H9:H11)</f>
        <v>1.4666666666666668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2" t="s">
        <v>25</v>
      </c>
      <c r="C14" s="19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186</v>
      </c>
      <c r="E16" s="115" t="s">
        <v>187</v>
      </c>
      <c r="F16" s="115" t="s">
        <v>188</v>
      </c>
      <c r="G16" s="115" t="s">
        <v>191</v>
      </c>
      <c r="H16" s="115" t="s">
        <v>182</v>
      </c>
      <c r="I16" s="115" t="s">
        <v>176</v>
      </c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0.66805555555555562</v>
      </c>
      <c r="D17" s="114">
        <v>0.67013888888888884</v>
      </c>
      <c r="E17" s="114">
        <v>0.71944444444444444</v>
      </c>
      <c r="F17" s="114">
        <v>0.73958333333333337</v>
      </c>
      <c r="G17" s="114">
        <v>0.76180555555555562</v>
      </c>
      <c r="H17" s="114">
        <v>0.96875</v>
      </c>
      <c r="I17" s="114">
        <v>0.17013888888888887</v>
      </c>
      <c r="J17" s="106"/>
      <c r="K17" s="106"/>
      <c r="L17" s="106"/>
      <c r="M17" s="106"/>
      <c r="N17" s="106"/>
      <c r="O17" s="106"/>
      <c r="P17" s="137">
        <v>0.18124999999999999</v>
      </c>
    </row>
    <row r="18" spans="1:16" s="75" customFormat="1" ht="14.1" customHeight="1" x14ac:dyDescent="0.25">
      <c r="A18" s="31"/>
      <c r="B18" s="21" t="s">
        <v>42</v>
      </c>
      <c r="C18" s="115">
        <v>27675</v>
      </c>
      <c r="D18" s="115">
        <f>C18+1</f>
        <v>27676</v>
      </c>
      <c r="E18" s="115">
        <f>D19+1</f>
        <v>27688</v>
      </c>
      <c r="F18" s="115">
        <f t="shared" ref="F18:I18" si="0">E19+1</f>
        <v>27700</v>
      </c>
      <c r="G18" s="115">
        <f t="shared" si="0"/>
        <v>27715</v>
      </c>
      <c r="H18" s="115">
        <f t="shared" si="0"/>
        <v>27841</v>
      </c>
      <c r="I18" s="115">
        <f t="shared" si="0"/>
        <v>27973</v>
      </c>
      <c r="J18" s="91"/>
      <c r="K18" s="91"/>
      <c r="L18" s="91"/>
      <c r="M18" s="91"/>
      <c r="N18" s="91"/>
      <c r="O18" s="91"/>
      <c r="P18" s="115">
        <f>MAX(C18:I19)+1</f>
        <v>27983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27687</v>
      </c>
      <c r="E19" s="126">
        <v>27699</v>
      </c>
      <c r="F19" s="126">
        <v>27714</v>
      </c>
      <c r="G19" s="126">
        <v>27840</v>
      </c>
      <c r="H19" s="126">
        <v>27972</v>
      </c>
      <c r="I19" s="126">
        <f>I18+9</f>
        <v>27982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12</v>
      </c>
      <c r="E20" s="97">
        <f t="shared" si="1"/>
        <v>12</v>
      </c>
      <c r="F20" s="97">
        <f>IF(ISNUMBER(F18),F19-F18+1,"")</f>
        <v>15</v>
      </c>
      <c r="G20" s="97">
        <f>IF(ISNUMBER(G18),G19-G18+1,"")</f>
        <v>126</v>
      </c>
      <c r="H20" s="97">
        <f t="shared" si="1"/>
        <v>132</v>
      </c>
      <c r="I20" s="97">
        <f t="shared" si="1"/>
        <v>10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1" t="s">
        <v>21</v>
      </c>
      <c r="D22" s="21" t="s">
        <v>23</v>
      </c>
      <c r="E22" s="21" t="s">
        <v>46</v>
      </c>
      <c r="F22" s="202" t="s">
        <v>47</v>
      </c>
      <c r="G22" s="202"/>
      <c r="H22" s="202"/>
      <c r="I22" s="202"/>
      <c r="J22" s="21" t="s">
        <v>21</v>
      </c>
      <c r="K22" s="21" t="s">
        <v>23</v>
      </c>
      <c r="L22" s="21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14">
        <v>0.7104166666666667</v>
      </c>
      <c r="D23" s="114">
        <v>0.71388888888888891</v>
      </c>
      <c r="E23" s="115" t="s">
        <v>177</v>
      </c>
      <c r="F23" s="200" t="s">
        <v>192</v>
      </c>
      <c r="G23" s="200"/>
      <c r="H23" s="200"/>
      <c r="I23" s="200"/>
      <c r="J23" s="136">
        <v>0.17430555555555557</v>
      </c>
      <c r="K23" s="136">
        <v>0.17708333333333334</v>
      </c>
      <c r="L23" s="115" t="s">
        <v>173</v>
      </c>
      <c r="M23" s="200" t="s">
        <v>197</v>
      </c>
      <c r="N23" s="200"/>
      <c r="O23" s="200"/>
      <c r="P23" s="200"/>
    </row>
    <row r="24" spans="1:16" ht="13.5" customHeight="1" x14ac:dyDescent="0.25">
      <c r="B24" s="201"/>
      <c r="C24" s="114"/>
      <c r="D24" s="114"/>
      <c r="E24" s="115" t="s">
        <v>172</v>
      </c>
      <c r="F24" s="200" t="s">
        <v>180</v>
      </c>
      <c r="G24" s="200"/>
      <c r="H24" s="200"/>
      <c r="I24" s="200"/>
      <c r="J24" s="129"/>
      <c r="K24" s="129"/>
      <c r="L24" s="115" t="s">
        <v>178</v>
      </c>
      <c r="M24" s="200" t="s">
        <v>196</v>
      </c>
      <c r="N24" s="200"/>
      <c r="O24" s="200"/>
      <c r="P24" s="200"/>
    </row>
    <row r="25" spans="1:16" ht="13.5" customHeight="1" x14ac:dyDescent="0.25">
      <c r="B25" s="201"/>
      <c r="C25" s="114">
        <v>0.71458333333333324</v>
      </c>
      <c r="D25" s="114">
        <v>0.71805555555555556</v>
      </c>
      <c r="E25" s="115" t="s">
        <v>174</v>
      </c>
      <c r="F25" s="200" t="s">
        <v>193</v>
      </c>
      <c r="G25" s="200"/>
      <c r="H25" s="200"/>
      <c r="I25" s="200"/>
      <c r="J25" s="136">
        <v>0.17777777777777778</v>
      </c>
      <c r="K25" s="136">
        <v>0.18124999999999999</v>
      </c>
      <c r="L25" s="115" t="s">
        <v>172</v>
      </c>
      <c r="M25" s="200" t="s">
        <v>198</v>
      </c>
      <c r="N25" s="200"/>
      <c r="O25" s="200"/>
      <c r="P25" s="200"/>
    </row>
    <row r="26" spans="1:16" ht="13.5" customHeight="1" x14ac:dyDescent="0.25">
      <c r="B26" s="201"/>
      <c r="C26" s="114"/>
      <c r="D26" s="114"/>
      <c r="E26" s="115" t="s">
        <v>173</v>
      </c>
      <c r="F26" s="200" t="s">
        <v>189</v>
      </c>
      <c r="G26" s="200"/>
      <c r="H26" s="200"/>
      <c r="I26" s="200"/>
      <c r="J26" s="129"/>
      <c r="K26" s="129"/>
      <c r="L26" s="115" t="s">
        <v>179</v>
      </c>
      <c r="M26" s="200" t="s">
        <v>180</v>
      </c>
      <c r="N26" s="200"/>
      <c r="O26" s="200"/>
      <c r="P26" s="20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2" t="s">
        <v>48</v>
      </c>
      <c r="C28" s="192"/>
      <c r="D28" s="19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0.18819444444444444</v>
      </c>
      <c r="D30" s="119">
        <v>0.18680555555555556</v>
      </c>
      <c r="E30" s="119"/>
      <c r="F30" s="119"/>
      <c r="G30" s="119"/>
      <c r="H30" s="119"/>
      <c r="I30" s="119"/>
      <c r="J30" s="119">
        <v>2.0833333333333332E-2</v>
      </c>
      <c r="K30" s="124"/>
      <c r="L30" s="123"/>
      <c r="M30" s="123"/>
      <c r="N30" s="123"/>
      <c r="O30" s="123"/>
      <c r="P30" s="98">
        <f>SUM(C30:J30,L30:N30)</f>
        <v>0.39583333333333331</v>
      </c>
    </row>
    <row r="31" spans="1:16" ht="14.1" customHeight="1" x14ac:dyDescent="0.25">
      <c r="B31" s="22" t="s">
        <v>167</v>
      </c>
      <c r="C31" s="139">
        <v>0.2076388888888889</v>
      </c>
      <c r="D31" s="138">
        <v>0.20694444444444446</v>
      </c>
      <c r="E31" s="120"/>
      <c r="F31" s="120"/>
      <c r="G31" s="138"/>
      <c r="H31" s="120"/>
      <c r="I31" s="120"/>
      <c r="J31" s="128">
        <v>2.2222222222222223E-2</v>
      </c>
      <c r="K31" s="128">
        <v>2.0833333333333332E-2</v>
      </c>
      <c r="L31" s="120"/>
      <c r="M31" s="120"/>
      <c r="N31" s="120"/>
      <c r="O31" s="121"/>
      <c r="P31" s="98">
        <f>SUM(C31:N31)</f>
        <v>0.45763888888888887</v>
      </c>
    </row>
    <row r="32" spans="1:16" ht="14.1" customHeight="1" x14ac:dyDescent="0.25">
      <c r="B32" s="22" t="s">
        <v>63</v>
      </c>
      <c r="C32" s="127"/>
      <c r="D32" s="120"/>
      <c r="E32" s="120"/>
      <c r="F32" s="120"/>
      <c r="G32" s="128"/>
      <c r="H32" s="120"/>
      <c r="I32" s="120"/>
      <c r="J32" s="120"/>
      <c r="K32" s="128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231"/>
      <c r="D33" s="232">
        <v>1.0416666666666666E-2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1.0416666666666666E-2</v>
      </c>
    </row>
    <row r="34" spans="2:16" ht="14.1" customHeight="1" x14ac:dyDescent="0.25">
      <c r="B34" s="69" t="s">
        <v>165</v>
      </c>
      <c r="C34" s="93">
        <f>C31-C32-C33</f>
        <v>0.2076388888888889</v>
      </c>
      <c r="D34" s="105">
        <f t="shared" ref="D34:P34" si="2">D31-D32-D33</f>
        <v>0.1965277777777778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2.2222222222222223E-2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0.44722222222222219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1" t="s">
        <v>65</v>
      </c>
      <c r="C36" s="186" t="s">
        <v>194</v>
      </c>
      <c r="D36" s="187"/>
      <c r="E36" s="186"/>
      <c r="F36" s="187"/>
      <c r="G36" s="188"/>
      <c r="H36" s="189"/>
      <c r="I36" s="190"/>
      <c r="J36" s="187"/>
      <c r="K36" s="191"/>
      <c r="L36" s="187"/>
      <c r="M36" s="190"/>
      <c r="N36" s="187"/>
      <c r="O36" s="179"/>
      <c r="P36" s="179"/>
    </row>
    <row r="37" spans="2:16" ht="18" customHeight="1" x14ac:dyDescent="0.25">
      <c r="B37" s="182"/>
      <c r="C37" s="203"/>
      <c r="D37" s="203"/>
      <c r="E37" s="180"/>
      <c r="F37" s="179"/>
      <c r="G37" s="184"/>
      <c r="H37" s="179"/>
      <c r="I37" s="180"/>
      <c r="J37" s="179"/>
      <c r="K37" s="180"/>
      <c r="L37" s="179"/>
      <c r="M37" s="185"/>
      <c r="N37" s="179"/>
      <c r="O37" s="179"/>
      <c r="P37" s="179"/>
    </row>
    <row r="38" spans="2:16" ht="18" customHeight="1" x14ac:dyDescent="0.25">
      <c r="B38" s="182"/>
      <c r="C38" s="184"/>
      <c r="D38" s="179"/>
      <c r="E38" s="180"/>
      <c r="F38" s="179"/>
      <c r="G38" s="180"/>
      <c r="H38" s="179"/>
      <c r="I38" s="180"/>
      <c r="J38" s="179"/>
      <c r="K38" s="180"/>
      <c r="L38" s="179"/>
      <c r="M38" s="180"/>
      <c r="N38" s="179"/>
      <c r="O38" s="179"/>
      <c r="P38" s="179"/>
    </row>
    <row r="39" spans="2:16" ht="18" customHeight="1" x14ac:dyDescent="0.25">
      <c r="B39" s="182"/>
      <c r="C39" s="179"/>
      <c r="D39" s="179"/>
      <c r="E39" s="180"/>
      <c r="F39" s="179"/>
      <c r="G39" s="184"/>
      <c r="H39" s="179"/>
      <c r="I39" s="180"/>
      <c r="J39" s="179"/>
      <c r="K39" s="180"/>
      <c r="L39" s="179"/>
      <c r="M39" s="184"/>
      <c r="N39" s="179"/>
      <c r="O39" s="179"/>
      <c r="P39" s="179"/>
    </row>
    <row r="40" spans="2:16" ht="18" customHeight="1" x14ac:dyDescent="0.25">
      <c r="B40" s="182"/>
      <c r="C40" s="179"/>
      <c r="D40" s="179"/>
      <c r="E40" s="179"/>
      <c r="F40" s="179"/>
      <c r="G40" s="179"/>
      <c r="H40" s="179"/>
      <c r="I40" s="179"/>
      <c r="J40" s="179"/>
      <c r="K40" s="180"/>
      <c r="L40" s="179"/>
      <c r="M40" s="179"/>
      <c r="N40" s="179"/>
      <c r="O40" s="179"/>
      <c r="P40" s="179"/>
    </row>
    <row r="41" spans="2:16" ht="18" customHeight="1" x14ac:dyDescent="0.25">
      <c r="B41" s="183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66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97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5"/>
    </row>
    <row r="45" spans="2:16" ht="14.1" customHeight="1" x14ac:dyDescent="0.25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</row>
    <row r="46" spans="2:16" ht="14.1" customHeight="1" x14ac:dyDescent="0.25"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60"/>
      <c r="C52" s="161"/>
      <c r="D52" s="158"/>
      <c r="E52" s="158"/>
      <c r="F52" s="158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" customHeight="1" thickTop="1" thickBot="1" x14ac:dyDescent="0.3">
      <c r="B53" s="163" t="s">
        <v>164</v>
      </c>
      <c r="C53" s="164"/>
      <c r="D53" s="89"/>
      <c r="E53" s="89"/>
      <c r="F53" s="89"/>
      <c r="G53" s="167"/>
      <c r="H53" s="168"/>
      <c r="I53" s="168"/>
      <c r="J53" s="168"/>
      <c r="K53" s="168"/>
      <c r="L53" s="168"/>
      <c r="M53" s="168"/>
      <c r="N53" s="168"/>
      <c r="O53" s="168"/>
      <c r="P53" s="169"/>
    </row>
    <row r="54" spans="2:16" ht="14.1" customHeight="1" thickTop="1" thickBot="1" x14ac:dyDescent="0.3">
      <c r="B54" s="165" t="s">
        <v>163</v>
      </c>
      <c r="C54" s="166"/>
      <c r="D54" s="166"/>
      <c r="E54" s="166"/>
      <c r="F54" s="89">
        <v>1492</v>
      </c>
      <c r="G54" s="170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6" ht="13.5" customHeight="1" thickTop="1" x14ac:dyDescent="0.25"/>
    <row r="56" spans="2:16" ht="17.25" customHeight="1" x14ac:dyDescent="0.25">
      <c r="B56" s="218" t="s">
        <v>67</v>
      </c>
      <c r="C56" s="21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9" t="s">
        <v>68</v>
      </c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1"/>
      <c r="N57" s="222" t="s">
        <v>69</v>
      </c>
      <c r="O57" s="220"/>
      <c r="P57" s="223"/>
    </row>
    <row r="58" spans="2:16" ht="17.100000000000001" customHeight="1" x14ac:dyDescent="0.25">
      <c r="B58" s="224" t="s">
        <v>70</v>
      </c>
      <c r="C58" s="225"/>
      <c r="D58" s="226"/>
      <c r="E58" s="224" t="s">
        <v>71</v>
      </c>
      <c r="F58" s="225"/>
      <c r="G58" s="226"/>
      <c r="H58" s="225" t="s">
        <v>72</v>
      </c>
      <c r="I58" s="225"/>
      <c r="J58" s="225"/>
      <c r="K58" s="227" t="s">
        <v>73</v>
      </c>
      <c r="L58" s="225"/>
      <c r="M58" s="228"/>
      <c r="N58" s="229"/>
      <c r="O58" s="225"/>
      <c r="P58" s="230"/>
    </row>
    <row r="59" spans="2:16" ht="20.100000000000001" customHeight="1" x14ac:dyDescent="0.25">
      <c r="B59" s="147" t="s">
        <v>74</v>
      </c>
      <c r="C59" s="146"/>
      <c r="D59" s="29" t="b">
        <v>1</v>
      </c>
      <c r="E59" s="147" t="s">
        <v>75</v>
      </c>
      <c r="F59" s="146"/>
      <c r="G59" s="29" t="b">
        <v>1</v>
      </c>
      <c r="H59" s="145" t="s">
        <v>76</v>
      </c>
      <c r="I59" s="146"/>
      <c r="J59" s="29" t="b">
        <v>1</v>
      </c>
      <c r="K59" s="145" t="s">
        <v>77</v>
      </c>
      <c r="L59" s="146"/>
      <c r="M59" s="29" t="b">
        <v>1</v>
      </c>
      <c r="N59" s="148" t="s">
        <v>78</v>
      </c>
      <c r="O59" s="146"/>
      <c r="P59" s="29" t="b">
        <v>1</v>
      </c>
    </row>
    <row r="60" spans="2:16" ht="20.100000000000001" customHeight="1" x14ac:dyDescent="0.25">
      <c r="B60" s="147" t="s">
        <v>79</v>
      </c>
      <c r="C60" s="146"/>
      <c r="D60" s="29" t="b">
        <v>1</v>
      </c>
      <c r="E60" s="147" t="s">
        <v>80</v>
      </c>
      <c r="F60" s="146"/>
      <c r="G60" s="29" t="b">
        <v>1</v>
      </c>
      <c r="H60" s="145" t="s">
        <v>81</v>
      </c>
      <c r="I60" s="146"/>
      <c r="J60" s="29" t="b">
        <v>1</v>
      </c>
      <c r="K60" s="145" t="s">
        <v>82</v>
      </c>
      <c r="L60" s="146"/>
      <c r="M60" s="29" t="b">
        <v>1</v>
      </c>
      <c r="N60" s="148" t="s">
        <v>83</v>
      </c>
      <c r="O60" s="146"/>
      <c r="P60" s="29" t="b">
        <v>1</v>
      </c>
    </row>
    <row r="61" spans="2:16" ht="20.100000000000001" customHeight="1" x14ac:dyDescent="0.25">
      <c r="B61" s="147" t="s">
        <v>84</v>
      </c>
      <c r="C61" s="146"/>
      <c r="D61" s="29" t="b">
        <v>1</v>
      </c>
      <c r="E61" s="147" t="s">
        <v>85</v>
      </c>
      <c r="F61" s="146"/>
      <c r="G61" s="29" t="b">
        <v>1</v>
      </c>
      <c r="H61" s="145" t="s">
        <v>86</v>
      </c>
      <c r="I61" s="146"/>
      <c r="J61" s="29" t="b">
        <v>1</v>
      </c>
      <c r="K61" s="145" t="s">
        <v>87</v>
      </c>
      <c r="L61" s="146"/>
      <c r="M61" s="29" t="b">
        <v>1</v>
      </c>
      <c r="N61" s="148" t="s">
        <v>88</v>
      </c>
      <c r="O61" s="146"/>
      <c r="P61" s="29" t="b">
        <v>1</v>
      </c>
    </row>
    <row r="62" spans="2:16" ht="20.100000000000001" customHeight="1" x14ac:dyDescent="0.25">
      <c r="B62" s="145" t="s">
        <v>86</v>
      </c>
      <c r="C62" s="146"/>
      <c r="D62" s="29" t="b">
        <v>1</v>
      </c>
      <c r="E62" s="147" t="s">
        <v>89</v>
      </c>
      <c r="F62" s="146"/>
      <c r="G62" s="29" t="b">
        <v>1</v>
      </c>
      <c r="H62" s="145" t="s">
        <v>90</v>
      </c>
      <c r="I62" s="146"/>
      <c r="J62" s="29" t="b">
        <v>0</v>
      </c>
      <c r="K62" s="145" t="s">
        <v>91</v>
      </c>
      <c r="L62" s="146"/>
      <c r="M62" s="29" t="b">
        <v>1</v>
      </c>
      <c r="N62" s="148" t="s">
        <v>81</v>
      </c>
      <c r="O62" s="146"/>
      <c r="P62" s="29" t="b">
        <v>1</v>
      </c>
    </row>
    <row r="63" spans="2:16" ht="20.100000000000001" customHeight="1" x14ac:dyDescent="0.25">
      <c r="B63" s="145" t="s">
        <v>92</v>
      </c>
      <c r="C63" s="146"/>
      <c r="D63" s="29" t="b">
        <v>1</v>
      </c>
      <c r="E63" s="147" t="s">
        <v>93</v>
      </c>
      <c r="F63" s="146"/>
      <c r="G63" s="29" t="b">
        <v>1</v>
      </c>
      <c r="H63" s="34"/>
      <c r="I63" s="35"/>
      <c r="J63" s="36"/>
      <c r="K63" s="145" t="s">
        <v>94</v>
      </c>
      <c r="L63" s="146"/>
      <c r="M63" s="29" t="b">
        <v>1</v>
      </c>
      <c r="N63" s="148" t="s">
        <v>162</v>
      </c>
      <c r="O63" s="146"/>
      <c r="P63" s="29" t="b">
        <v>1</v>
      </c>
    </row>
    <row r="64" spans="2:16" ht="20.100000000000001" customHeight="1" x14ac:dyDescent="0.25">
      <c r="B64" s="145" t="s">
        <v>95</v>
      </c>
      <c r="C64" s="146"/>
      <c r="D64" s="29" t="b">
        <v>0</v>
      </c>
      <c r="E64" s="147" t="s">
        <v>96</v>
      </c>
      <c r="F64" s="146"/>
      <c r="G64" s="29" t="b">
        <v>1</v>
      </c>
      <c r="H64" s="37"/>
      <c r="I64" s="38"/>
      <c r="J64" s="39"/>
      <c r="K64" s="155" t="s">
        <v>97</v>
      </c>
      <c r="L64" s="15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7" t="s">
        <v>160</v>
      </c>
      <c r="F65" s="14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9" t="s">
        <v>103</v>
      </c>
      <c r="C69" s="149"/>
      <c r="D69" s="47"/>
      <c r="E69" s="47"/>
      <c r="F69" s="151" t="s">
        <v>104</v>
      </c>
      <c r="G69" s="153" t="s">
        <v>105</v>
      </c>
      <c r="H69" s="47"/>
      <c r="I69" s="149" t="s">
        <v>106</v>
      </c>
      <c r="J69" s="14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50"/>
      <c r="C70" s="150"/>
      <c r="D70" s="51"/>
      <c r="E70" s="52"/>
      <c r="F70" s="152"/>
      <c r="G70" s="154"/>
      <c r="H70" s="53"/>
      <c r="I70" s="150"/>
      <c r="J70" s="15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-153.30000000000001</v>
      </c>
      <c r="D72" s="140">
        <v>-155</v>
      </c>
      <c r="E72" s="73" t="s">
        <v>116</v>
      </c>
      <c r="F72" s="108">
        <v>22</v>
      </c>
      <c r="G72" s="140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-129</v>
      </c>
      <c r="D73" s="140">
        <v>-132</v>
      </c>
      <c r="E73" s="74" t="s">
        <v>120</v>
      </c>
      <c r="F73" s="110">
        <v>21</v>
      </c>
      <c r="G73" s="141">
        <v>29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-209.67</v>
      </c>
      <c r="D74" s="140">
        <v>-210.5</v>
      </c>
      <c r="E74" s="74" t="s">
        <v>125</v>
      </c>
      <c r="F74" s="111">
        <v>20</v>
      </c>
      <c r="G74" s="14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</v>
      </c>
      <c r="D75" s="140">
        <v>-112</v>
      </c>
      <c r="E75" s="74" t="s">
        <v>130</v>
      </c>
      <c r="F75" s="111">
        <v>40</v>
      </c>
      <c r="G75" s="14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27.19</v>
      </c>
      <c r="D76" s="140">
        <v>25.5</v>
      </c>
      <c r="E76" s="74" t="s">
        <v>135</v>
      </c>
      <c r="F76" s="111">
        <v>20</v>
      </c>
      <c r="G76" s="14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31.69</v>
      </c>
      <c r="D77" s="140">
        <v>29.6</v>
      </c>
      <c r="E77" s="74" t="s">
        <v>140</v>
      </c>
      <c r="F77" s="111">
        <v>150</v>
      </c>
      <c r="G77" s="14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23.7</v>
      </c>
      <c r="D78" s="140">
        <v>22.1</v>
      </c>
      <c r="E78" s="74" t="s">
        <v>145</v>
      </c>
      <c r="F78" s="112"/>
      <c r="G78" s="14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24.6</v>
      </c>
      <c r="D79" s="140">
        <v>23</v>
      </c>
      <c r="E79" s="73" t="s">
        <v>150</v>
      </c>
      <c r="F79" s="108">
        <v>20</v>
      </c>
      <c r="G79" s="140">
        <v>14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5.2899999999999998E-5</v>
      </c>
      <c r="D80" s="144">
        <v>5.3600000000000002E-5</v>
      </c>
      <c r="E80" s="74" t="s">
        <v>155</v>
      </c>
      <c r="F80" s="110">
        <v>22</v>
      </c>
      <c r="G80" s="141">
        <v>50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6" t="s">
        <v>159</v>
      </c>
      <c r="C84" s="196"/>
    </row>
    <row r="85" spans="2:16" ht="15" customHeight="1" x14ac:dyDescent="0.25">
      <c r="B85" s="197" t="s">
        <v>181</v>
      </c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9"/>
    </row>
    <row r="86" spans="2:16" ht="15" customHeight="1" x14ac:dyDescent="0.25">
      <c r="B86" s="197" t="s">
        <v>195</v>
      </c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5"/>
    </row>
    <row r="87" spans="2:16" ht="15" customHeight="1" x14ac:dyDescent="0.25">
      <c r="B87" s="206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7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2026-03-30T04:23:58Z</dcterms:modified>
</cp:coreProperties>
</file>