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<sst xmlns="http://schemas.openxmlformats.org/spreadsheetml/2006/main" count="214" uniqueCount="198">
  <si>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</si>
  <si>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</si>
  <si>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</si>
  <si>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</si>
  <si>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</si>
  <si>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</si>
  <si>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</si>
  <si>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</si>
  <si>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</si>
  <si>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</si>
  <si>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</si>
  <si>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</si>
  <si>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</si>
  <si>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</si>
  <si>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</si>
  <si>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</si>
  <si>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</si>
  <si>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</si>
  <si>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</si>
  <si>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</si>
  <si>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</si>
  <si>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</si>
  <si>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</si>
  <si>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</si>
  <si>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</si>
  <si>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</si>
  <si>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</si>
  <si>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</si>
  <si>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</si>
  <si>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</si>
  <si>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</si>
  <si>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</si>
  <si>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</si>
  <si>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</si>
  <si>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</si>
  <si>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</si>
  <si>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</si>
  <si>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</si>
  <si>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</si>
  <si>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</si>
  <si>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</si>
  <si>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</si>
  <si>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</si>
  <si>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</si>
  <si>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</si>
  <si>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</si>
  <si>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</si>
  <si>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</si>
  <si>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</si>
  <si>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</si>
  <si>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</si>
  <si>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</si>
  <si>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</si>
  <si>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</si>
  <si>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</si>
  <si>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</si>
  <si>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</si>
  <si>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</si>
  <si>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</si>
  <si>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</si>
  <si>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</si>
  <si>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</si>
  <si>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</si>
  <si>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</si>
  <si>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</si>
  <si>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</si>
  <si>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</si>
  <si>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</si>
  <si>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</si>
  <si>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</si>
  <si>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</si>
  <si>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</si>
  <si>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</si>
  <si>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</si>
  <si>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</si>
  <si>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</si>
  <si>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</si>
  <si>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</si>
  <si>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</si>
  <si>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</si>
  <si>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</si>
  <si>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</si>
  <si>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</si>
  <si>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</si>
  <si>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</si>
  <si>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</si>
  <si>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</si>
  <si>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</si>
  <si>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</si>
  <si>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</si>
  <si>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</si>
  <si>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</si>
  <si>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</si>
  <si>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</si>
  <si>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</si>
  <si>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</si>
  <si>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</si>
  <si>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</si>
  <si>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</si>
  <si>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</si>
  <si>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</si>
  <si>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</si>
  <si>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</si>
  <si>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</si>
  <si>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</si>
  <si>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</si>
  <si>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</si>
  <si>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</si>
  <si>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</si>
  <si>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</si>
  <si>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</si>
  <si>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</si>
  <si>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</si>
  <si>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</si>
  <si>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</si>
  <si>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</si>
  <si>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</si>
  <si>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</si>
  <si>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</si>
  <si>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</si>
  <si>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</si>
  <si>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</si>
  <si>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</si>
  <si>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</si>
  <si>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</si>
  <si>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</si>
  <si>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</si>
  <si>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</si>
  <si>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</si>
  <si>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</si>
  <si>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</si>
  <si>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</si>
  <si>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</si>
  <si>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</si>
  <si>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</si>
  <si>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</si>
  <si>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</si>
  <si>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</si>
  <si>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</si>
  <si>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</si>
  <si>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</si>
  <si>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</si>
  <si>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</si>
  <si>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</si>
  <si>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</si>
  <si>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</si>
  <si>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</si>
  <si>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</si>
  <si>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</si>
  <si>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</si>
  <si>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</si>
  <si>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</si>
  <si>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</si>
  <si>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</si>
  <si>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</si>
  <si>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</si>
  <si>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</si>
  <si>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</si>
  <si>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</si>
  <si>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</si>
  <si>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</si>
  <si>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</si>
  <si>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</si>
  <si>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</si>
  <si>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</si>
  <si>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</si>
  <si>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</si>
  <si>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</si>
  <si>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</si>
  <si>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</si>
  <si>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</si>
  <si>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</si>
  <si>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</si>
  <si>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</si>
  <si>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</si>
  <si>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</si>
  <si>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</si>
  <si>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</si>
  <si>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</si>
  <si>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</si>
  <si>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</si>
  <si>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</si>
  <si>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</si>
  <si>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</si>
  <si>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</si>
  <si>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</si>
  <si>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TMT</t>
    <phoneticPr fontId="3" type="noConversion"/>
  </si>
  <si>
    <t xml:space="preserve">   </t>
    <phoneticPr fontId="3" type="noConversion"/>
  </si>
  <si>
    <t>DEEPS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</si>
  <si>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</si>
  <si>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</si>
  <si>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</si>
  <si>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SE</t>
    <phoneticPr fontId="3" type="noConversion"/>
  </si>
  <si>
    <t>20s/32k 23s/25k 31s/21k 49s/21k</t>
    <phoneticPr fontId="3" type="noConversion"/>
  </si>
  <si>
    <t>20s/23k 30s/25k 43s/26k 60s/27k</t>
    <phoneticPr fontId="3" type="noConversion"/>
  </si>
  <si>
    <t>E</t>
    <phoneticPr fontId="3" type="noConversion"/>
  </si>
  <si>
    <t>E</t>
    <phoneticPr fontId="3" type="noConversion"/>
  </si>
  <si>
    <t>M_023810-023811:K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</si>
</sst>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7" sqref="G7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3">
        <v>46088</v>
      </c>
      <c r="D3" s="194"/>
      <c r="E3" s="1"/>
      <c r="F3" s="1"/>
      <c r="G3" s="1"/>
      <c r="H3" s="1"/>
      <c r="I3" s="1"/>
      <c r="J3" s="1"/>
      <c r="K3" s="32" t="s">
        <v>2</v>
      </c>
      <c r="L3" s="195">
        <f>(P31-(P32+P33))/P31*100</f>
        <v>100</v>
      </c>
      <c r="M3" s="195"/>
      <c r="N3" s="32" t="s">
        <v>3</v>
      </c>
      <c r="O3" s="195">
        <f>(P31-P33)/P31*100</f>
        <v>100</v>
      </c>
      <c r="P3" s="195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>
        <v>2.87</v>
      </c>
      <c r="E9" s="118">
        <v>11</v>
      </c>
      <c r="F9" s="118">
        <v>41</v>
      </c>
      <c r="G9" s="115" t="s">
        <v>192</v>
      </c>
      <c r="H9" s="118">
        <v>2.4</v>
      </c>
      <c r="I9" s="115">
        <v>82.7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2.6</v>
      </c>
      <c r="E10" s="118">
        <v>7</v>
      </c>
      <c r="F10" s="118">
        <v>59</v>
      </c>
      <c r="G10" s="115" t="s">
        <v>195</v>
      </c>
      <c r="H10" s="118">
        <v>4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0.1388888888888889</v>
      </c>
      <c r="D11" s="132">
        <v>1.5</v>
      </c>
      <c r="E11" s="132">
        <v>4</v>
      </c>
      <c r="F11" s="132">
        <v>83</v>
      </c>
      <c r="G11" s="128" t="s">
        <v>196</v>
      </c>
      <c r="H11" s="133">
        <v>5</v>
      </c>
      <c r="I11" s="134"/>
      <c r="J11" s="135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2.3233333333333337</v>
      </c>
      <c r="E12" s="11">
        <f>AVERAGE(E9:E11)</f>
        <v>7.333333333333333</v>
      </c>
      <c r="F12" s="12">
        <f>AVERAGE(F9:F11)</f>
        <v>61</v>
      </c>
      <c r="G12" s="13"/>
      <c r="H12" s="14">
        <f>AVERAGE(H9:H11)</f>
        <v>3.8000000000000003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179</v>
      </c>
      <c r="E16" s="115" t="s">
        <v>186</v>
      </c>
      <c r="F16" s="115" t="s">
        <v>184</v>
      </c>
      <c r="G16" s="115" t="s">
        <v>188</v>
      </c>
      <c r="H16" s="115" t="s">
        <v>189</v>
      </c>
      <c r="I16" s="115" t="s">
        <v>179</v>
      </c>
      <c r="J16" s="91"/>
      <c r="K16" s="91"/>
      <c r="L16" s="91"/>
      <c r="M16" s="91"/>
      <c r="N16" s="91"/>
      <c r="O16" s="91"/>
      <c r="P16" s="128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0.6791666666666667</v>
      </c>
      <c r="D17" s="114">
        <v>0.68055555555555547</v>
      </c>
      <c r="E17" s="114">
        <v>0.73958333333333337</v>
      </c>
      <c r="F17" s="114">
        <v>0.7597222222222223</v>
      </c>
      <c r="G17" s="129">
        <v>0.78402777777777777</v>
      </c>
      <c r="H17" s="129">
        <v>2.4305555555555556E-2</v>
      </c>
      <c r="I17" s="129">
        <v>0.14027777777777778</v>
      </c>
      <c r="J17" s="106"/>
      <c r="K17" s="106"/>
      <c r="L17" s="106"/>
      <c r="M17" s="106"/>
      <c r="N17" s="106"/>
      <c r="O17" s="106"/>
      <c r="P17" s="129">
        <v>0.14583333333333334</v>
      </c>
    </row>
    <row r="18" spans="1:16" s="75" customFormat="1" ht="14.1" customHeight="1" x14ac:dyDescent="0.25">
      <c r="A18" s="31"/>
      <c r="B18" s="21" t="s">
        <v>42</v>
      </c>
      <c r="C18" s="115">
        <v>23661</v>
      </c>
      <c r="D18" s="115">
        <f>C18+1</f>
        <v>23662</v>
      </c>
      <c r="E18" s="115">
        <f t="shared" ref="E18:I18" si="0">D19+1</f>
        <v>23675</v>
      </c>
      <c r="F18" s="115">
        <f t="shared" si="0"/>
        <v>23688</v>
      </c>
      <c r="G18" s="115">
        <f t="shared" si="0"/>
        <v>23704</v>
      </c>
      <c r="H18" s="115">
        <f t="shared" si="0"/>
        <v>23804</v>
      </c>
      <c r="I18" s="115">
        <f t="shared" si="0"/>
        <v>23875</v>
      </c>
      <c r="J18" s="91"/>
      <c r="K18" s="91"/>
      <c r="L18" s="91"/>
      <c r="M18" s="91"/>
      <c r="N18" s="91"/>
      <c r="O18" s="91"/>
      <c r="P18" s="128">
        <f>MAX(C18:O19)+1</f>
        <v>23880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23674</v>
      </c>
      <c r="E19" s="124">
        <v>23687</v>
      </c>
      <c r="F19" s="124">
        <v>23703</v>
      </c>
      <c r="G19" s="124">
        <v>23803</v>
      </c>
      <c r="H19" s="124">
        <v>23874</v>
      </c>
      <c r="I19" s="124">
        <f>I18+4</f>
        <v>23879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13</v>
      </c>
      <c r="F20" s="97">
        <f t="shared" si="1"/>
        <v>16</v>
      </c>
      <c r="G20" s="97">
        <f t="shared" si="1"/>
        <v>100</v>
      </c>
      <c r="H20" s="97">
        <f t="shared" si="1"/>
        <v>71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1" t="s">
        <v>21</v>
      </c>
      <c r="D22" s="21" t="s">
        <v>23</v>
      </c>
      <c r="E22" s="21" t="s">
        <v>46</v>
      </c>
      <c r="F22" s="201" t="s">
        <v>47</v>
      </c>
      <c r="G22" s="201"/>
      <c r="H22" s="201"/>
      <c r="I22" s="201"/>
      <c r="J22" s="21" t="s">
        <v>21</v>
      </c>
      <c r="K22" s="21" t="s">
        <v>23</v>
      </c>
      <c r="L22" s="21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14"/>
      <c r="D23" s="114"/>
      <c r="E23" s="115" t="s">
        <v>180</v>
      </c>
      <c r="F23" s="199" t="s">
        <v>190</v>
      </c>
      <c r="G23" s="199"/>
      <c r="H23" s="199"/>
      <c r="I23" s="199"/>
      <c r="J23" s="114"/>
      <c r="K23" s="114"/>
      <c r="L23" s="115" t="s">
        <v>174</v>
      </c>
      <c r="M23" s="199" t="s">
        <v>178</v>
      </c>
      <c r="N23" s="199"/>
      <c r="O23" s="199"/>
      <c r="P23" s="199"/>
    </row>
    <row r="24" spans="1:16" ht="13.5" customHeight="1" x14ac:dyDescent="0.25">
      <c r="B24" s="200"/>
      <c r="C24" s="114">
        <v>0.72986111111111107</v>
      </c>
      <c r="D24" s="114">
        <v>0.73402777777777783</v>
      </c>
      <c r="E24" s="115" t="s">
        <v>172</v>
      </c>
      <c r="F24" s="199" t="s">
        <v>193</v>
      </c>
      <c r="G24" s="199"/>
      <c r="H24" s="199"/>
      <c r="I24" s="199"/>
      <c r="J24" s="130"/>
      <c r="K24" s="130"/>
      <c r="L24" s="115" t="s">
        <v>181</v>
      </c>
      <c r="M24" s="199" t="s">
        <v>178</v>
      </c>
      <c r="N24" s="199"/>
      <c r="O24" s="199"/>
      <c r="P24" s="199"/>
    </row>
    <row r="25" spans="1:16" ht="13.5" customHeight="1" x14ac:dyDescent="0.25">
      <c r="B25" s="200"/>
      <c r="C25" s="114"/>
      <c r="D25" s="114"/>
      <c r="E25" s="115" t="s">
        <v>175</v>
      </c>
      <c r="F25" s="199" t="s">
        <v>191</v>
      </c>
      <c r="G25" s="199"/>
      <c r="H25" s="199"/>
      <c r="I25" s="199"/>
      <c r="J25" s="114"/>
      <c r="K25" s="114"/>
      <c r="L25" s="115" t="s">
        <v>172</v>
      </c>
      <c r="M25" s="199" t="s">
        <v>178</v>
      </c>
      <c r="N25" s="199"/>
      <c r="O25" s="199"/>
      <c r="P25" s="199"/>
    </row>
    <row r="26" spans="1:16" ht="13.5" customHeight="1" x14ac:dyDescent="0.25">
      <c r="B26" s="200"/>
      <c r="C26" s="114">
        <v>0.73472222222222217</v>
      </c>
      <c r="D26" s="114">
        <v>0.73958333333333337</v>
      </c>
      <c r="E26" s="115" t="s">
        <v>174</v>
      </c>
      <c r="F26" s="199" t="s">
        <v>194</v>
      </c>
      <c r="G26" s="199"/>
      <c r="H26" s="199"/>
      <c r="I26" s="199"/>
      <c r="J26" s="130"/>
      <c r="K26" s="130"/>
      <c r="L26" s="115" t="s">
        <v>182</v>
      </c>
      <c r="M26" s="199" t="s">
        <v>178</v>
      </c>
      <c r="N26" s="199"/>
      <c r="O26" s="199"/>
      <c r="P26" s="19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2" t="s">
        <v>48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0.11597222222222221</v>
      </c>
      <c r="D30" s="119"/>
      <c r="E30" s="119"/>
      <c r="F30" s="119"/>
      <c r="G30" s="119">
        <v>0.22569444444444445</v>
      </c>
      <c r="H30" s="119"/>
      <c r="I30" s="119"/>
      <c r="J30" s="119">
        <v>2.0833333333333332E-2</v>
      </c>
      <c r="K30" s="123"/>
      <c r="L30" s="119"/>
      <c r="M30" s="119"/>
      <c r="N30" s="119"/>
      <c r="O30" s="138"/>
      <c r="P30" s="98">
        <f>SUM(C30:J30,L30:N30)</f>
        <v>0.36249999999999999</v>
      </c>
    </row>
    <row r="31" spans="1:16" ht="14.1" customHeight="1" x14ac:dyDescent="0.25">
      <c r="B31" s="22" t="s">
        <v>167</v>
      </c>
      <c r="C31" s="139">
        <v>0.11597222222222221</v>
      </c>
      <c r="D31" s="136"/>
      <c r="E31" s="136"/>
      <c r="F31" s="136"/>
      <c r="G31" s="136">
        <v>0.24027777777777778</v>
      </c>
      <c r="H31" s="120"/>
      <c r="I31" s="120"/>
      <c r="J31" s="136">
        <v>2.4305555555555556E-2</v>
      </c>
      <c r="K31" s="125">
        <v>2.1527777777777781E-2</v>
      </c>
      <c r="L31" s="120"/>
      <c r="M31" s="120"/>
      <c r="N31" s="120"/>
      <c r="O31" s="121"/>
      <c r="P31" s="98">
        <f>SUM(C31:N31)</f>
        <v>0.40208333333333335</v>
      </c>
    </row>
    <row r="32" spans="1:16" ht="14.1" customHeight="1" x14ac:dyDescent="0.25">
      <c r="B32" s="22" t="s">
        <v>63</v>
      </c>
      <c r="C32" s="126"/>
      <c r="D32" s="125"/>
      <c r="E32" s="136"/>
      <c r="F32" s="120"/>
      <c r="G32" s="136"/>
      <c r="H32" s="120"/>
      <c r="I32" s="120"/>
      <c r="J32" s="136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0.11597222222222221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0.24027777777777778</v>
      </c>
      <c r="H34" s="93">
        <f t="shared" si="2"/>
        <v>0</v>
      </c>
      <c r="I34" s="93">
        <f t="shared" si="2"/>
        <v>0</v>
      </c>
      <c r="J34" s="93">
        <f t="shared" si="2"/>
        <v>2.4305555555555556E-2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0.40208333333333335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65</v>
      </c>
      <c r="C36" s="188" t="s">
        <v>197</v>
      </c>
      <c r="D36" s="189"/>
      <c r="E36" s="184"/>
      <c r="F36" s="185"/>
      <c r="G36" s="186"/>
      <c r="H36" s="187"/>
      <c r="I36" s="188"/>
      <c r="J36" s="189"/>
      <c r="K36" s="190"/>
      <c r="L36" s="189"/>
      <c r="M36" s="191"/>
      <c r="N36" s="189"/>
      <c r="O36" s="177"/>
      <c r="P36" s="177"/>
    </row>
    <row r="37" spans="2:16" ht="18" customHeight="1" x14ac:dyDescent="0.25">
      <c r="B37" s="180"/>
      <c r="C37" s="202"/>
      <c r="D37" s="202"/>
      <c r="E37" s="178"/>
      <c r="F37" s="177"/>
      <c r="G37" s="182"/>
      <c r="H37" s="177"/>
      <c r="I37" s="178"/>
      <c r="J37" s="177"/>
      <c r="K37" s="178"/>
      <c r="L37" s="177"/>
      <c r="M37" s="183"/>
      <c r="N37" s="177"/>
      <c r="O37" s="177"/>
      <c r="P37" s="177"/>
    </row>
    <row r="38" spans="2:16" ht="18" customHeight="1" x14ac:dyDescent="0.25">
      <c r="B38" s="180"/>
      <c r="C38" s="182"/>
      <c r="D38" s="177"/>
      <c r="E38" s="178"/>
      <c r="F38" s="177"/>
      <c r="G38" s="178"/>
      <c r="H38" s="177"/>
      <c r="I38" s="178"/>
      <c r="J38" s="177"/>
      <c r="K38" s="178"/>
      <c r="L38" s="177"/>
      <c r="M38" s="178"/>
      <c r="N38" s="177"/>
      <c r="O38" s="177"/>
      <c r="P38" s="177"/>
    </row>
    <row r="39" spans="2:16" ht="18" customHeight="1" x14ac:dyDescent="0.25">
      <c r="B39" s="180"/>
      <c r="C39" s="177"/>
      <c r="D39" s="177"/>
      <c r="E39" s="178"/>
      <c r="F39" s="177"/>
      <c r="G39" s="182"/>
      <c r="H39" s="177"/>
      <c r="I39" s="178"/>
      <c r="J39" s="177"/>
      <c r="K39" s="178"/>
      <c r="L39" s="177"/>
      <c r="M39" s="182"/>
      <c r="N39" s="177"/>
      <c r="O39" s="177"/>
      <c r="P39" s="177"/>
    </row>
    <row r="40" spans="2:16" ht="18" customHeight="1" x14ac:dyDescent="0.25">
      <c r="B40" s="180"/>
      <c r="C40" s="177"/>
      <c r="D40" s="177"/>
      <c r="E40" s="177"/>
      <c r="F40" s="177"/>
      <c r="G40" s="177"/>
      <c r="H40" s="177"/>
      <c r="I40" s="177"/>
      <c r="J40" s="177"/>
      <c r="K40" s="178"/>
      <c r="L40" s="177"/>
      <c r="M40" s="177"/>
      <c r="N40" s="177"/>
      <c r="O40" s="177"/>
      <c r="P40" s="177"/>
    </row>
    <row r="41" spans="2:16" ht="18" customHeight="1" x14ac:dyDescent="0.25">
      <c r="B41" s="181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 t="s">
        <v>177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9"/>
      <c r="E53" s="89"/>
      <c r="F53" s="89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9">
        <v>462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5" t="s">
        <v>67</v>
      </c>
      <c r="C56" s="21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6" t="s">
        <v>68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8"/>
      <c r="N57" s="219" t="s">
        <v>69</v>
      </c>
      <c r="O57" s="217"/>
      <c r="P57" s="220"/>
    </row>
    <row r="58" spans="2:16" ht="17.100000000000001" customHeight="1" x14ac:dyDescent="0.25">
      <c r="B58" s="221" t="s">
        <v>70</v>
      </c>
      <c r="C58" s="222"/>
      <c r="D58" s="223"/>
      <c r="E58" s="221" t="s">
        <v>71</v>
      </c>
      <c r="F58" s="222"/>
      <c r="G58" s="223"/>
      <c r="H58" s="222" t="s">
        <v>72</v>
      </c>
      <c r="I58" s="222"/>
      <c r="J58" s="222"/>
      <c r="K58" s="224" t="s">
        <v>73</v>
      </c>
      <c r="L58" s="222"/>
      <c r="M58" s="225"/>
      <c r="N58" s="226"/>
      <c r="O58" s="222"/>
      <c r="P58" s="227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-153.81399999999999</v>
      </c>
      <c r="D72" s="228">
        <v>-156</v>
      </c>
      <c r="E72" s="73" t="s">
        <v>116</v>
      </c>
      <c r="F72" s="108">
        <v>21</v>
      </c>
      <c r="G72" s="228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</v>
      </c>
      <c r="D73" s="228">
        <v>-132</v>
      </c>
      <c r="E73" s="74" t="s">
        <v>120</v>
      </c>
      <c r="F73" s="110">
        <v>29</v>
      </c>
      <c r="G73" s="229">
        <v>34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-209.9</v>
      </c>
      <c r="D74" s="228">
        <v>-211</v>
      </c>
      <c r="E74" s="74" t="s">
        <v>125</v>
      </c>
      <c r="F74" s="111">
        <v>20</v>
      </c>
      <c r="G74" s="23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</v>
      </c>
      <c r="D75" s="228">
        <v>-113.4</v>
      </c>
      <c r="E75" s="74" t="s">
        <v>130</v>
      </c>
      <c r="F75" s="111">
        <v>40</v>
      </c>
      <c r="G75" s="230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</v>
      </c>
      <c r="D76" s="228">
        <v>23.5</v>
      </c>
      <c r="E76" s="74" t="s">
        <v>135</v>
      </c>
      <c r="F76" s="111">
        <v>20</v>
      </c>
      <c r="G76" s="23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29.4</v>
      </c>
      <c r="D77" s="228">
        <v>27</v>
      </c>
      <c r="E77" s="74" t="s">
        <v>140</v>
      </c>
      <c r="F77" s="111">
        <v>150</v>
      </c>
      <c r="G77" s="23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22.6</v>
      </c>
      <c r="D78" s="228">
        <v>20.5</v>
      </c>
      <c r="E78" s="74" t="s">
        <v>145</v>
      </c>
      <c r="F78" s="112"/>
      <c r="G78" s="23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23.9</v>
      </c>
      <c r="D79" s="228">
        <v>21.3</v>
      </c>
      <c r="E79" s="73" t="s">
        <v>150</v>
      </c>
      <c r="F79" s="108">
        <v>19</v>
      </c>
      <c r="G79" s="228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5.0000000000000002E-5</v>
      </c>
      <c r="D80" s="232">
        <v>5.1100000000000002E-5</v>
      </c>
      <c r="E80" s="74" t="s">
        <v>155</v>
      </c>
      <c r="F80" s="110">
        <v>28</v>
      </c>
      <c r="G80" s="229">
        <v>80.599999999999994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6" t="s">
        <v>159</v>
      </c>
      <c r="C84" s="196"/>
    </row>
    <row r="85" spans="2:16" ht="15" customHeight="1" x14ac:dyDescent="0.25">
      <c r="B85" s="171" t="s">
        <v>183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25">
      <c r="B87" s="203" t="s">
        <v>187</v>
      </c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5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2026-03-08T03:33:35Z</dcterms:modified>
</cp:coreProperties>
</file>