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19" i="1" l="1"/>
  <c r="I18" i="1" s="1"/>
  <c r="G18" i="1"/>
  <c r="F18" i="1"/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<sst xmlns="http://schemas.openxmlformats.org/spreadsheetml/2006/main" count="214" uniqueCount="200">
  <si>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</si>
  <si>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</si>
  <si>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</si>
  <si>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</si>
  <si>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</si>
  <si>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</si>
  <si>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</si>
  <si>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</si>
  <si>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</si>
  <si>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</si>
  <si>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</si>
  <si>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</si>
  <si>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</si>
  <si>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</si>
  <si>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</si>
  <si>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</si>
  <si>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</si>
  <si>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</si>
  <si>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</si>
  <si>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</si>
  <si>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</si>
  <si>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</si>
  <si>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</si>
  <si>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</si>
  <si>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</si>
  <si>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</si>
  <si>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</si>
  <si>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</si>
  <si>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</si>
  <si>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</si>
  <si>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</si>
  <si>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</si>
  <si>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</si>
  <si>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</si>
  <si>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</si>
  <si>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</si>
  <si>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</si>
  <si>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</si>
  <si>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</si>
  <si>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</si>
  <si>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</si>
  <si>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</si>
  <si>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</si>
  <si>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</si>
  <si>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</si>
  <si>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</si>
  <si>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</si>
  <si>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</si>
  <si>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</si>
  <si>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</si>
  <si>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</si>
  <si>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</si>
  <si>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</si>
  <si>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</si>
  <si>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</si>
  <si>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</si>
  <si>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</si>
  <si>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</si>
  <si>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</si>
  <si>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</si>
  <si>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</si>
  <si>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</si>
  <si>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</si>
  <si>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</si>
  <si>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</si>
  <si>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</si>
  <si>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</si>
  <si>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</si>
  <si>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</si>
  <si>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</si>
  <si>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</si>
  <si>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</si>
  <si>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</si>
  <si>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</si>
  <si>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</si>
  <si>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</si>
  <si>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</si>
  <si>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</si>
  <si>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</si>
  <si>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</si>
  <si>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</si>
  <si>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</si>
  <si>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</si>
  <si>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</si>
  <si>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</si>
  <si>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</si>
  <si>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</si>
  <si>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</si>
  <si>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</si>
  <si>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</si>
  <si>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</si>
  <si>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</si>
  <si>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</si>
  <si>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</si>
  <si>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</si>
  <si>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</si>
  <si>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</si>
  <si>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</si>
  <si>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</si>
  <si>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</si>
  <si>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</si>
  <si>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</si>
  <si>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</si>
  <si>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</si>
  <si>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</si>
  <si>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</si>
  <si>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</si>
  <si>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</si>
  <si>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</si>
  <si>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</si>
  <si>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</si>
  <si>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</si>
  <si>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</si>
  <si>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</si>
  <si>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</si>
  <si>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</si>
  <si>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</si>
  <si>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</si>
  <si>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</si>
  <si>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</si>
  <si>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</si>
  <si>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</si>
  <si>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</si>
  <si>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</si>
  <si>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</si>
  <si>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</si>
  <si>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</si>
  <si>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</si>
  <si>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</si>
  <si>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</si>
  <si>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</si>
  <si>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</si>
  <si>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</si>
  <si>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</si>
  <si>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</si>
  <si>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</si>
  <si>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</si>
  <si>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</si>
  <si>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</si>
  <si>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</si>
  <si>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</si>
  <si>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</si>
  <si>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</si>
  <si>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</si>
  <si>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</si>
  <si>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</si>
  <si>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</si>
  <si>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</si>
  <si>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</si>
  <si>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</si>
  <si>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</si>
  <si>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</si>
  <si>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</si>
  <si>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</si>
  <si>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</si>
  <si>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</si>
  <si>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</si>
  <si>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</si>
  <si>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</si>
  <si>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</si>
  <si>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</si>
  <si>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</si>
  <si>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</si>
  <si>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</si>
  <si>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</si>
  <si>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</si>
  <si>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</si>
  <si>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</si>
  <si>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</si>
  <si>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</si>
  <si>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</si>
  <si>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</si>
  <si>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</si>
  <si>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</si>
  <si>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B</t>
    <phoneticPr fontId="4" type="noConversion"/>
  </si>
  <si>
    <t>I</t>
    <phoneticPr fontId="4" type="noConversion"/>
  </si>
  <si>
    <t>R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</si>
  <si>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</si>
  <si>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</si>
  <si>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</si>
  <si>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1) 모든 타겟, B filter제외하고 관측</t>
    <phoneticPr fontId="3" type="noConversion"/>
  </si>
  <si>
    <t xml:space="preserve"> /  /  /  /</t>
    <phoneticPr fontId="3" type="noConversion"/>
  </si>
  <si>
    <t>ALL</t>
    <phoneticPr fontId="3" type="noConversion"/>
  </si>
  <si>
    <t>김부진</t>
    <phoneticPr fontId="3" type="noConversion"/>
  </si>
  <si>
    <t>1) 방풍막 분리</t>
    <phoneticPr fontId="3" type="noConversion"/>
  </si>
  <si>
    <t>TMT</t>
    <phoneticPr fontId="3" type="noConversion"/>
  </si>
  <si>
    <t>SITE-MMA</t>
    <phoneticPr fontId="3" type="noConversion"/>
  </si>
  <si>
    <t>SITE-KAMP</t>
    <phoneticPr fontId="3" type="noConversion"/>
  </si>
  <si>
    <t>SE</t>
    <phoneticPr fontId="3" type="noConversion"/>
  </si>
  <si>
    <t>SE</t>
    <phoneticPr fontId="3" type="noConversion"/>
  </si>
  <si>
    <t>SE</t>
    <phoneticPr fontId="3" type="noConversion"/>
  </si>
  <si>
    <t>TMT</t>
    <phoneticPr fontId="3" type="noConversion"/>
  </si>
  <si>
    <t>20s/20k 34s/23k 49s/21k</t>
    <phoneticPr fontId="3" type="noConversion"/>
  </si>
  <si>
    <t>20s/25k 28s/26k 40s/29k 60s/32K</t>
    <phoneticPr fontId="3" type="noConversion"/>
  </si>
  <si>
    <t>2) [22:35] 관측중, 갑자기 망원경 멈춤, TCS 재팅후 재개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</si>
  <si>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</si>
  <si>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</si>
  <si>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M_020400-020401:T</t>
    <phoneticPr fontId="3" type="noConversion"/>
  </si>
  <si>
    <t>60s/22k 45s/24k 29s/21k 20s/19k</t>
    <phoneticPr fontId="3" type="noConversion"/>
  </si>
  <si>
    <t>60s/21k 45s/26k 29s/26k 20s/26k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</si>
</sst>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J20" sqref="J20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82" t="s">
        <v>0</v>
      </c>
      <c r="C2" s="18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83">
        <v>46068</v>
      </c>
      <c r="D3" s="184"/>
      <c r="E3" s="1"/>
      <c r="F3" s="1"/>
      <c r="G3" s="1"/>
      <c r="H3" s="1"/>
      <c r="I3" s="1"/>
      <c r="J3" s="1"/>
      <c r="K3" s="32" t="s">
        <v>2</v>
      </c>
      <c r="L3" s="185">
        <f>(P31-(P32+P33))/P31*100</f>
        <v>97.330960854092524</v>
      </c>
      <c r="M3" s="185"/>
      <c r="N3" s="32" t="s">
        <v>3</v>
      </c>
      <c r="O3" s="185">
        <f>(P31-P33)/P31*100</f>
        <v>97.330960854092524</v>
      </c>
      <c r="P3" s="185"/>
    </row>
    <row r="4" spans="1:16" ht="14.25" customHeight="1" x14ac:dyDescent="0.25">
      <c r="B4" s="20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82" t="s">
        <v>6</v>
      </c>
      <c r="C7" s="18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8">
        <v>0.77777777777777779</v>
      </c>
      <c r="D9" s="122">
        <v>2.76</v>
      </c>
      <c r="E9" s="122">
        <v>16</v>
      </c>
      <c r="F9" s="122">
        <v>38</v>
      </c>
      <c r="G9" s="119" t="s">
        <v>188</v>
      </c>
      <c r="H9" s="122">
        <v>5</v>
      </c>
      <c r="I9" s="119">
        <v>1.6</v>
      </c>
      <c r="J9" s="120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11" t="s">
        <v>22</v>
      </c>
      <c r="C10" s="118">
        <v>0.9375</v>
      </c>
      <c r="D10" s="122">
        <v>2.2000000000000002</v>
      </c>
      <c r="E10" s="122">
        <v>13</v>
      </c>
      <c r="F10" s="122">
        <v>50</v>
      </c>
      <c r="G10" s="119" t="s">
        <v>189</v>
      </c>
      <c r="H10" s="122">
        <v>5</v>
      </c>
      <c r="I10" s="125"/>
      <c r="J10" s="120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4">
        <v>0.13194444444444445</v>
      </c>
      <c r="D11" s="135">
        <v>1.28</v>
      </c>
      <c r="E11" s="135">
        <v>16</v>
      </c>
      <c r="F11" s="135">
        <v>35</v>
      </c>
      <c r="G11" s="136" t="s">
        <v>190</v>
      </c>
      <c r="H11" s="137">
        <v>4</v>
      </c>
      <c r="I11" s="138"/>
      <c r="J11" s="139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23.354166666666664</v>
      </c>
      <c r="D12" s="11">
        <f>AVERAGE(D9:D11)</f>
        <v>2.08</v>
      </c>
      <c r="E12" s="11">
        <f>AVERAGE(E9:E11)</f>
        <v>15</v>
      </c>
      <c r="F12" s="12">
        <f>AVERAGE(F9:F11)</f>
        <v>41</v>
      </c>
      <c r="G12" s="13"/>
      <c r="H12" s="14">
        <f>AVERAGE(H9:H11)</f>
        <v>4.666666666666667</v>
      </c>
      <c r="I12" s="15"/>
      <c r="J12" s="16">
        <f>AVERAGE(J9:J11)</f>
        <v>0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82" t="s">
        <v>25</v>
      </c>
      <c r="C14" s="18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7" t="s">
        <v>179</v>
      </c>
      <c r="D16" s="121" t="s">
        <v>182</v>
      </c>
      <c r="E16" s="119" t="s">
        <v>185</v>
      </c>
      <c r="F16" s="136" t="s">
        <v>187</v>
      </c>
      <c r="G16" s="136" t="s">
        <v>186</v>
      </c>
      <c r="H16" s="136" t="s">
        <v>191</v>
      </c>
      <c r="I16" s="136" t="s">
        <v>182</v>
      </c>
      <c r="J16" s="91"/>
      <c r="K16" s="91"/>
      <c r="L16" s="91"/>
      <c r="M16" s="91"/>
      <c r="N16" s="91"/>
      <c r="O16" s="91"/>
      <c r="P16" s="119" t="s">
        <v>173</v>
      </c>
    </row>
    <row r="17" spans="1:16" s="75" customFormat="1" ht="14.1" customHeight="1" x14ac:dyDescent="0.25">
      <c r="A17" s="31"/>
      <c r="B17" s="21" t="s">
        <v>41</v>
      </c>
      <c r="C17" s="118">
        <v>0.7055555555555556</v>
      </c>
      <c r="D17" s="118">
        <v>0.70833333333333337</v>
      </c>
      <c r="E17" s="118">
        <v>0.75624999999999998</v>
      </c>
      <c r="F17" s="131">
        <v>0.77638888888888891</v>
      </c>
      <c r="G17" s="131">
        <v>0.95694444444444438</v>
      </c>
      <c r="H17" s="131">
        <v>0.125</v>
      </c>
      <c r="I17" s="131">
        <v>0.14305555555555557</v>
      </c>
      <c r="J17" s="110"/>
      <c r="K17" s="110"/>
      <c r="L17" s="110"/>
      <c r="M17" s="110"/>
      <c r="N17" s="110"/>
      <c r="O17" s="110"/>
      <c r="P17" s="131">
        <v>0.15763888888888888</v>
      </c>
    </row>
    <row r="18" spans="1:16" s="75" customFormat="1" ht="14.1" customHeight="1" x14ac:dyDescent="0.25">
      <c r="A18" s="31"/>
      <c r="B18" s="21" t="s">
        <v>42</v>
      </c>
      <c r="C18" s="119">
        <v>20203</v>
      </c>
      <c r="D18" s="119">
        <f>C18+1</f>
        <v>20204</v>
      </c>
      <c r="E18" s="119">
        <f>D19+1</f>
        <v>20216</v>
      </c>
      <c r="F18" s="136">
        <f>E19+1</f>
        <v>20229</v>
      </c>
      <c r="G18" s="136">
        <f>F19+1</f>
        <v>20328</v>
      </c>
      <c r="H18" s="136">
        <f>G19+1</f>
        <v>20405</v>
      </c>
      <c r="I18" s="136">
        <f>H19+1</f>
        <v>20415</v>
      </c>
      <c r="J18" s="91"/>
      <c r="K18" s="91"/>
      <c r="L18" s="91"/>
      <c r="M18" s="91"/>
      <c r="N18" s="91"/>
      <c r="O18" s="91"/>
      <c r="P18" s="119">
        <f>MAX(C18:O19)+1</f>
        <v>20428</v>
      </c>
    </row>
    <row r="19" spans="1:16" s="75" customFormat="1" ht="14.1" customHeight="1" thickBot="1" x14ac:dyDescent="0.3">
      <c r="A19" s="31"/>
      <c r="B19" s="9" t="s">
        <v>43</v>
      </c>
      <c r="C19" s="79"/>
      <c r="D19" s="119">
        <v>20215</v>
      </c>
      <c r="E19" s="123">
        <v>20228</v>
      </c>
      <c r="F19" s="140">
        <v>20327</v>
      </c>
      <c r="G19" s="140">
        <v>20404</v>
      </c>
      <c r="H19" s="140">
        <f>H18+9</f>
        <v>20414</v>
      </c>
      <c r="I19" s="140">
        <v>20427</v>
      </c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12</v>
      </c>
      <c r="E20" s="97">
        <f t="shared" si="0"/>
        <v>13</v>
      </c>
      <c r="F20" s="97">
        <f t="shared" si="0"/>
        <v>99</v>
      </c>
      <c r="G20" s="97">
        <f t="shared" si="0"/>
        <v>77</v>
      </c>
      <c r="H20" s="97">
        <f t="shared" si="0"/>
        <v>10</v>
      </c>
      <c r="I20" s="84">
        <f t="shared" si="0"/>
        <v>13</v>
      </c>
      <c r="J20" s="84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90" t="s">
        <v>45</v>
      </c>
      <c r="C22" s="21" t="s">
        <v>21</v>
      </c>
      <c r="D22" s="21" t="s">
        <v>23</v>
      </c>
      <c r="E22" s="21" t="s">
        <v>46</v>
      </c>
      <c r="F22" s="191" t="s">
        <v>47</v>
      </c>
      <c r="G22" s="191"/>
      <c r="H22" s="191"/>
      <c r="I22" s="191"/>
      <c r="J22" s="21" t="s">
        <v>21</v>
      </c>
      <c r="K22" s="21" t="s">
        <v>23</v>
      </c>
      <c r="L22" s="21" t="s">
        <v>46</v>
      </c>
      <c r="M22" s="191" t="s">
        <v>47</v>
      </c>
      <c r="N22" s="191"/>
      <c r="O22" s="191"/>
      <c r="P22" s="191"/>
    </row>
    <row r="23" spans="1:16" ht="13.5" customHeight="1" x14ac:dyDescent="0.25">
      <c r="B23" s="190"/>
      <c r="C23" s="118"/>
      <c r="D23" s="118"/>
      <c r="E23" s="119" t="s">
        <v>174</v>
      </c>
      <c r="F23" s="189" t="s">
        <v>181</v>
      </c>
      <c r="G23" s="189"/>
      <c r="H23" s="189"/>
      <c r="I23" s="189"/>
      <c r="J23" s="118">
        <v>0.14722222222222223</v>
      </c>
      <c r="K23" s="118">
        <v>0.15208333333333332</v>
      </c>
      <c r="L23" s="119" t="s">
        <v>177</v>
      </c>
      <c r="M23" s="189" t="s">
        <v>198</v>
      </c>
      <c r="N23" s="189"/>
      <c r="O23" s="189"/>
      <c r="P23" s="189"/>
    </row>
    <row r="24" spans="1:16" ht="13.5" customHeight="1" x14ac:dyDescent="0.25">
      <c r="B24" s="190"/>
      <c r="C24" s="118">
        <v>0.74722222222222223</v>
      </c>
      <c r="D24" s="118">
        <v>0.75069444444444444</v>
      </c>
      <c r="E24" s="119" t="s">
        <v>172</v>
      </c>
      <c r="F24" s="189" t="s">
        <v>192</v>
      </c>
      <c r="G24" s="189"/>
      <c r="H24" s="189"/>
      <c r="I24" s="189"/>
      <c r="J24" s="133"/>
      <c r="K24" s="133"/>
      <c r="L24" s="119" t="s">
        <v>178</v>
      </c>
      <c r="M24" s="189" t="s">
        <v>195</v>
      </c>
      <c r="N24" s="189"/>
      <c r="O24" s="189"/>
      <c r="P24" s="189"/>
    </row>
    <row r="25" spans="1:16" ht="13.5" customHeight="1" x14ac:dyDescent="0.25">
      <c r="B25" s="190"/>
      <c r="C25" s="118"/>
      <c r="D25" s="118"/>
      <c r="E25" s="119" t="s">
        <v>176</v>
      </c>
      <c r="F25" s="189" t="s">
        <v>181</v>
      </c>
      <c r="G25" s="189"/>
      <c r="H25" s="189"/>
      <c r="I25" s="189"/>
      <c r="J25" s="118">
        <v>0.15277777777777776</v>
      </c>
      <c r="K25" s="118">
        <v>0.15694444444444444</v>
      </c>
      <c r="L25" s="119" t="s">
        <v>172</v>
      </c>
      <c r="M25" s="189" t="s">
        <v>199</v>
      </c>
      <c r="N25" s="189"/>
      <c r="O25" s="189"/>
      <c r="P25" s="189"/>
    </row>
    <row r="26" spans="1:16" ht="13.5" customHeight="1" x14ac:dyDescent="0.25">
      <c r="B26" s="190"/>
      <c r="C26" s="118">
        <v>0.75138888888888899</v>
      </c>
      <c r="D26" s="118">
        <v>0.75624999999999998</v>
      </c>
      <c r="E26" s="119" t="s">
        <v>175</v>
      </c>
      <c r="F26" s="189" t="s">
        <v>193</v>
      </c>
      <c r="G26" s="189"/>
      <c r="H26" s="189"/>
      <c r="I26" s="189"/>
      <c r="J26" s="133"/>
      <c r="K26" s="133"/>
      <c r="L26" s="119" t="s">
        <v>174</v>
      </c>
      <c r="M26" s="189" t="s">
        <v>196</v>
      </c>
      <c r="N26" s="189"/>
      <c r="O26" s="189"/>
      <c r="P26" s="189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82" t="s">
        <v>48</v>
      </c>
      <c r="C28" s="182"/>
      <c r="D28" s="18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6"/>
      <c r="D30" s="126"/>
      <c r="E30" s="126"/>
      <c r="F30" s="126"/>
      <c r="G30" s="126"/>
      <c r="H30" s="126"/>
      <c r="I30" s="126"/>
      <c r="J30" s="126"/>
      <c r="K30" s="127"/>
      <c r="L30" s="126"/>
      <c r="M30" s="126">
        <v>0.3298611111111111</v>
      </c>
      <c r="N30" s="126"/>
      <c r="O30" s="126"/>
      <c r="P30" s="98">
        <f>SUM(C30:J30,L30:N30)</f>
        <v>0.3298611111111111</v>
      </c>
    </row>
    <row r="31" spans="1:16" ht="14.1" customHeight="1" x14ac:dyDescent="0.25">
      <c r="B31" s="22" t="s">
        <v>167</v>
      </c>
      <c r="C31" s="107"/>
      <c r="D31" s="124"/>
      <c r="E31" s="141">
        <v>0.18055555555555555</v>
      </c>
      <c r="F31" s="141">
        <v>0.16805555555555554</v>
      </c>
      <c r="G31" s="128"/>
      <c r="H31" s="128"/>
      <c r="I31" s="128"/>
      <c r="J31" s="128"/>
      <c r="K31" s="141">
        <v>4.1666666666666664E-2</v>
      </c>
      <c r="L31" s="128"/>
      <c r="M31" s="128"/>
      <c r="N31" s="128"/>
      <c r="O31" s="130"/>
      <c r="P31" s="98">
        <f>SUM(C31:N31)</f>
        <v>0.39027777777777778</v>
      </c>
    </row>
    <row r="32" spans="1:16" ht="14.1" customHeight="1" x14ac:dyDescent="0.25">
      <c r="B32" s="22" t="s">
        <v>63</v>
      </c>
      <c r="C32" s="108"/>
      <c r="D32" s="129"/>
      <c r="E32" s="132"/>
      <c r="F32" s="132"/>
      <c r="G32" s="100"/>
      <c r="H32" s="100"/>
      <c r="I32" s="100"/>
      <c r="J32" s="132"/>
      <c r="K32" s="129"/>
      <c r="L32" s="100"/>
      <c r="M32" s="100"/>
      <c r="N32" s="100"/>
      <c r="O32" s="104"/>
      <c r="P32" s="98">
        <f>SUM(C32:N32)</f>
        <v>0</v>
      </c>
    </row>
    <row r="33" spans="2:16" ht="14.1" customHeight="1" thickBot="1" x14ac:dyDescent="0.3">
      <c r="B33" s="22" t="s">
        <v>64</v>
      </c>
      <c r="C33" s="105"/>
      <c r="D33" s="101"/>
      <c r="E33" s="142">
        <v>1.0416666666666666E-2</v>
      </c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1.0416666666666666E-2</v>
      </c>
    </row>
    <row r="34" spans="2:16" ht="14.1" customHeight="1" x14ac:dyDescent="0.25">
      <c r="B34" s="69" t="s">
        <v>165</v>
      </c>
      <c r="C34" s="93">
        <f>C31-C32-C33</f>
        <v>0</v>
      </c>
      <c r="D34" s="109">
        <f t="shared" ref="D34:P34" si="1">D31-D32-D33</f>
        <v>0</v>
      </c>
      <c r="E34" s="93">
        <f t="shared" si="1"/>
        <v>0.1701388888888889</v>
      </c>
      <c r="F34" s="93">
        <f t="shared" si="1"/>
        <v>0.16805555555555554</v>
      </c>
      <c r="G34" s="93">
        <f t="shared" si="1"/>
        <v>0</v>
      </c>
      <c r="H34" s="93">
        <f t="shared" si="1"/>
        <v>0</v>
      </c>
      <c r="I34" s="93">
        <f t="shared" si="1"/>
        <v>0</v>
      </c>
      <c r="J34" s="93">
        <f t="shared" si="1"/>
        <v>0</v>
      </c>
      <c r="K34" s="93">
        <f t="shared" si="1"/>
        <v>4.1666666666666664E-2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0.37986111111111109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206" t="s">
        <v>65</v>
      </c>
      <c r="C36" s="197" t="s">
        <v>197</v>
      </c>
      <c r="D36" s="198"/>
      <c r="E36" s="199"/>
      <c r="F36" s="200"/>
      <c r="G36" s="197"/>
      <c r="H36" s="198"/>
      <c r="I36" s="197"/>
      <c r="J36" s="198"/>
      <c r="K36" s="201"/>
      <c r="L36" s="198"/>
      <c r="M36" s="202"/>
      <c r="N36" s="198"/>
      <c r="O36" s="192"/>
      <c r="P36" s="192"/>
    </row>
    <row r="37" spans="2:16" ht="18" customHeight="1" x14ac:dyDescent="0.25">
      <c r="B37" s="207"/>
      <c r="C37" s="193"/>
      <c r="D37" s="193"/>
      <c r="E37" s="194"/>
      <c r="F37" s="192"/>
      <c r="G37" s="195"/>
      <c r="H37" s="192"/>
      <c r="I37" s="194"/>
      <c r="J37" s="192"/>
      <c r="K37" s="194"/>
      <c r="L37" s="192"/>
      <c r="M37" s="196"/>
      <c r="N37" s="192"/>
      <c r="O37" s="192"/>
      <c r="P37" s="192"/>
    </row>
    <row r="38" spans="2:16" ht="18" customHeight="1" x14ac:dyDescent="0.25">
      <c r="B38" s="207"/>
      <c r="C38" s="195"/>
      <c r="D38" s="192"/>
      <c r="E38" s="194"/>
      <c r="F38" s="192"/>
      <c r="G38" s="194"/>
      <c r="H38" s="192"/>
      <c r="I38" s="194"/>
      <c r="J38" s="192"/>
      <c r="K38" s="194"/>
      <c r="L38" s="192"/>
      <c r="M38" s="194"/>
      <c r="N38" s="192"/>
      <c r="O38" s="192"/>
      <c r="P38" s="192"/>
    </row>
    <row r="39" spans="2:16" ht="18" customHeight="1" x14ac:dyDescent="0.25">
      <c r="B39" s="207"/>
      <c r="C39" s="192"/>
      <c r="D39" s="192"/>
      <c r="E39" s="194"/>
      <c r="F39" s="192"/>
      <c r="G39" s="195"/>
      <c r="H39" s="192"/>
      <c r="I39" s="194"/>
      <c r="J39" s="192"/>
      <c r="K39" s="194"/>
      <c r="L39" s="192"/>
      <c r="M39" s="195"/>
      <c r="N39" s="192"/>
      <c r="O39" s="192"/>
      <c r="P39" s="192"/>
    </row>
    <row r="40" spans="2:16" ht="18" customHeight="1" x14ac:dyDescent="0.25">
      <c r="B40" s="207"/>
      <c r="C40" s="192"/>
      <c r="D40" s="192"/>
      <c r="E40" s="192"/>
      <c r="F40" s="192"/>
      <c r="G40" s="192"/>
      <c r="H40" s="192"/>
      <c r="I40" s="192"/>
      <c r="J40" s="192"/>
      <c r="K40" s="194"/>
      <c r="L40" s="192"/>
      <c r="M40" s="192"/>
      <c r="N40" s="192"/>
      <c r="O40" s="192"/>
      <c r="P40" s="192"/>
    </row>
    <row r="41" spans="2:16" ht="18" customHeight="1" x14ac:dyDescent="0.25">
      <c r="B41" s="208"/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203" t="s">
        <v>66</v>
      </c>
      <c r="C43" s="204"/>
      <c r="D43" s="204"/>
      <c r="E43" s="204"/>
      <c r="F43" s="204"/>
      <c r="G43" s="204"/>
      <c r="H43" s="204"/>
      <c r="I43" s="204"/>
      <c r="J43" s="204"/>
      <c r="K43" s="204"/>
      <c r="L43" s="204"/>
      <c r="M43" s="204"/>
      <c r="N43" s="204"/>
      <c r="O43" s="204"/>
      <c r="P43" s="205"/>
    </row>
    <row r="44" spans="2:16" ht="14.1" customHeight="1" x14ac:dyDescent="0.25">
      <c r="B44" s="151" t="s">
        <v>180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" customHeight="1" x14ac:dyDescent="0.25">
      <c r="B45" s="148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50"/>
    </row>
    <row r="46" spans="2:16" ht="14.1" customHeight="1" x14ac:dyDescent="0.25">
      <c r="B46" s="148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50"/>
    </row>
    <row r="47" spans="2:16" ht="14.1" customHeight="1" x14ac:dyDescent="0.25">
      <c r="B47" s="179"/>
      <c r="C47" s="180"/>
      <c r="D47" s="180"/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1"/>
    </row>
    <row r="48" spans="2:16" ht="14.1" customHeight="1" x14ac:dyDescent="0.25">
      <c r="B48" s="179"/>
      <c r="C48" s="180"/>
      <c r="D48" s="180"/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181"/>
    </row>
    <row r="49" spans="2:16" ht="14.1" customHeight="1" x14ac:dyDescent="0.25">
      <c r="B49" s="179"/>
      <c r="C49" s="180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1"/>
    </row>
    <row r="50" spans="2:16" ht="14.1" customHeight="1" x14ac:dyDescent="0.25">
      <c r="B50" s="179"/>
      <c r="C50" s="180"/>
      <c r="D50" s="180"/>
      <c r="E50" s="180"/>
      <c r="F50" s="180"/>
      <c r="G50" s="180"/>
      <c r="H50" s="180"/>
      <c r="I50" s="180"/>
      <c r="J50" s="180"/>
      <c r="K50" s="180"/>
      <c r="L50" s="180"/>
      <c r="M50" s="180"/>
      <c r="N50" s="180"/>
      <c r="O50" s="180"/>
      <c r="P50" s="181"/>
    </row>
    <row r="51" spans="2:16" ht="14.1" customHeight="1" x14ac:dyDescent="0.25">
      <c r="B51" s="179"/>
      <c r="C51" s="180"/>
      <c r="D51" s="180"/>
      <c r="E51" s="180"/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181"/>
    </row>
    <row r="52" spans="2:16" ht="14.1" customHeight="1" thickBot="1" x14ac:dyDescent="0.3">
      <c r="B52" s="209"/>
      <c r="C52" s="210"/>
      <c r="D52" s="180"/>
      <c r="E52" s="180"/>
      <c r="F52" s="180"/>
      <c r="G52" s="210"/>
      <c r="H52" s="210"/>
      <c r="I52" s="210"/>
      <c r="J52" s="210"/>
      <c r="K52" s="210"/>
      <c r="L52" s="210"/>
      <c r="M52" s="210"/>
      <c r="N52" s="210"/>
      <c r="O52" s="210"/>
      <c r="P52" s="211"/>
    </row>
    <row r="53" spans="2:16" ht="14.1" customHeight="1" thickTop="1" thickBot="1" x14ac:dyDescent="0.3">
      <c r="B53" s="212" t="s">
        <v>164</v>
      </c>
      <c r="C53" s="213"/>
      <c r="D53" s="89"/>
      <c r="E53" s="89"/>
      <c r="F53" s="89"/>
      <c r="G53" s="216"/>
      <c r="H53" s="217"/>
      <c r="I53" s="217"/>
      <c r="J53" s="217"/>
      <c r="K53" s="217"/>
      <c r="L53" s="217"/>
      <c r="M53" s="217"/>
      <c r="N53" s="217"/>
      <c r="O53" s="217"/>
      <c r="P53" s="218"/>
    </row>
    <row r="54" spans="2:16" ht="14.1" customHeight="1" thickTop="1" thickBot="1" x14ac:dyDescent="0.3">
      <c r="B54" s="214" t="s">
        <v>163</v>
      </c>
      <c r="C54" s="215"/>
      <c r="D54" s="215"/>
      <c r="E54" s="215"/>
      <c r="F54" s="89"/>
      <c r="G54" s="219"/>
      <c r="H54" s="220"/>
      <c r="I54" s="220"/>
      <c r="J54" s="220"/>
      <c r="K54" s="220"/>
      <c r="L54" s="220"/>
      <c r="M54" s="220"/>
      <c r="N54" s="220"/>
      <c r="O54" s="220"/>
      <c r="P54" s="221"/>
    </row>
    <row r="55" spans="2:16" ht="13.5" customHeight="1" thickTop="1" x14ac:dyDescent="0.25"/>
    <row r="56" spans="2:16" ht="17.25" customHeight="1" x14ac:dyDescent="0.25">
      <c r="B56" s="166" t="s">
        <v>67</v>
      </c>
      <c r="C56" s="16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67" t="s">
        <v>68</v>
      </c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9"/>
      <c r="N57" s="170" t="s">
        <v>69</v>
      </c>
      <c r="O57" s="168"/>
      <c r="P57" s="171"/>
    </row>
    <row r="58" spans="2:16" ht="17.100000000000001" customHeight="1" x14ac:dyDescent="0.25">
      <c r="B58" s="172" t="s">
        <v>70</v>
      </c>
      <c r="C58" s="173"/>
      <c r="D58" s="174"/>
      <c r="E58" s="172" t="s">
        <v>71</v>
      </c>
      <c r="F58" s="173"/>
      <c r="G58" s="174"/>
      <c r="H58" s="173" t="s">
        <v>72</v>
      </c>
      <c r="I58" s="173"/>
      <c r="J58" s="173"/>
      <c r="K58" s="175" t="s">
        <v>73</v>
      </c>
      <c r="L58" s="173"/>
      <c r="M58" s="176"/>
      <c r="N58" s="177"/>
      <c r="O58" s="173"/>
      <c r="P58" s="178"/>
    </row>
    <row r="59" spans="2:16" ht="20.100000000000001" customHeight="1" x14ac:dyDescent="0.25">
      <c r="B59" s="222" t="s">
        <v>74</v>
      </c>
      <c r="C59" s="223"/>
      <c r="D59" s="29" t="b">
        <v>1</v>
      </c>
      <c r="E59" s="222" t="s">
        <v>75</v>
      </c>
      <c r="F59" s="223"/>
      <c r="G59" s="29" t="b">
        <v>1</v>
      </c>
      <c r="H59" s="224" t="s">
        <v>76</v>
      </c>
      <c r="I59" s="223"/>
      <c r="J59" s="29" t="b">
        <v>1</v>
      </c>
      <c r="K59" s="224" t="s">
        <v>77</v>
      </c>
      <c r="L59" s="223"/>
      <c r="M59" s="29" t="b">
        <v>1</v>
      </c>
      <c r="N59" s="225" t="s">
        <v>78</v>
      </c>
      <c r="O59" s="223"/>
      <c r="P59" s="29" t="b">
        <v>1</v>
      </c>
    </row>
    <row r="60" spans="2:16" ht="20.100000000000001" customHeight="1" x14ac:dyDescent="0.25">
      <c r="B60" s="222" t="s">
        <v>79</v>
      </c>
      <c r="C60" s="223"/>
      <c r="D60" s="29" t="b">
        <v>1</v>
      </c>
      <c r="E60" s="222" t="s">
        <v>80</v>
      </c>
      <c r="F60" s="223"/>
      <c r="G60" s="29" t="b">
        <v>1</v>
      </c>
      <c r="H60" s="224" t="s">
        <v>81</v>
      </c>
      <c r="I60" s="223"/>
      <c r="J60" s="29" t="b">
        <v>1</v>
      </c>
      <c r="K60" s="224" t="s">
        <v>82</v>
      </c>
      <c r="L60" s="223"/>
      <c r="M60" s="29" t="b">
        <v>1</v>
      </c>
      <c r="N60" s="225" t="s">
        <v>83</v>
      </c>
      <c r="O60" s="223"/>
      <c r="P60" s="29" t="b">
        <v>1</v>
      </c>
    </row>
    <row r="61" spans="2:16" ht="20.100000000000001" customHeight="1" x14ac:dyDescent="0.25">
      <c r="B61" s="222" t="s">
        <v>84</v>
      </c>
      <c r="C61" s="223"/>
      <c r="D61" s="29" t="b">
        <v>1</v>
      </c>
      <c r="E61" s="222" t="s">
        <v>85</v>
      </c>
      <c r="F61" s="223"/>
      <c r="G61" s="29" t="b">
        <v>1</v>
      </c>
      <c r="H61" s="224" t="s">
        <v>86</v>
      </c>
      <c r="I61" s="223"/>
      <c r="J61" s="29" t="b">
        <v>1</v>
      </c>
      <c r="K61" s="224" t="s">
        <v>87</v>
      </c>
      <c r="L61" s="223"/>
      <c r="M61" s="29" t="b">
        <v>1</v>
      </c>
      <c r="N61" s="225" t="s">
        <v>88</v>
      </c>
      <c r="O61" s="223"/>
      <c r="P61" s="29" t="b">
        <v>1</v>
      </c>
    </row>
    <row r="62" spans="2:16" ht="20.100000000000001" customHeight="1" x14ac:dyDescent="0.25">
      <c r="B62" s="224" t="s">
        <v>86</v>
      </c>
      <c r="C62" s="223"/>
      <c r="D62" s="29" t="b">
        <v>1</v>
      </c>
      <c r="E62" s="222" t="s">
        <v>89</v>
      </c>
      <c r="F62" s="223"/>
      <c r="G62" s="29" t="b">
        <v>1</v>
      </c>
      <c r="H62" s="224" t="s">
        <v>90</v>
      </c>
      <c r="I62" s="223"/>
      <c r="J62" s="29" t="b">
        <v>0</v>
      </c>
      <c r="K62" s="224" t="s">
        <v>91</v>
      </c>
      <c r="L62" s="223"/>
      <c r="M62" s="29" t="b">
        <v>1</v>
      </c>
      <c r="N62" s="225" t="s">
        <v>81</v>
      </c>
      <c r="O62" s="223"/>
      <c r="P62" s="29" t="b">
        <v>1</v>
      </c>
    </row>
    <row r="63" spans="2:16" ht="20.100000000000001" customHeight="1" x14ac:dyDescent="0.25">
      <c r="B63" s="224" t="s">
        <v>92</v>
      </c>
      <c r="C63" s="223"/>
      <c r="D63" s="29" t="b">
        <v>1</v>
      </c>
      <c r="E63" s="222" t="s">
        <v>93</v>
      </c>
      <c r="F63" s="223"/>
      <c r="G63" s="29" t="b">
        <v>1</v>
      </c>
      <c r="H63" s="34"/>
      <c r="I63" s="35"/>
      <c r="J63" s="36"/>
      <c r="K63" s="224" t="s">
        <v>94</v>
      </c>
      <c r="L63" s="223"/>
      <c r="M63" s="29" t="b">
        <v>1</v>
      </c>
      <c r="N63" s="225" t="s">
        <v>162</v>
      </c>
      <c r="O63" s="223"/>
      <c r="P63" s="29" t="b">
        <v>1</v>
      </c>
    </row>
    <row r="64" spans="2:16" ht="20.100000000000001" customHeight="1" x14ac:dyDescent="0.25">
      <c r="B64" s="224" t="s">
        <v>95</v>
      </c>
      <c r="C64" s="223"/>
      <c r="D64" s="29" t="b">
        <v>0</v>
      </c>
      <c r="E64" s="222" t="s">
        <v>96</v>
      </c>
      <c r="F64" s="223"/>
      <c r="G64" s="29" t="b">
        <v>1</v>
      </c>
      <c r="H64" s="37"/>
      <c r="I64" s="38"/>
      <c r="J64" s="39"/>
      <c r="K64" s="232" t="s">
        <v>97</v>
      </c>
      <c r="L64" s="233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22" t="s">
        <v>160</v>
      </c>
      <c r="F65" s="223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26" t="s">
        <v>103</v>
      </c>
      <c r="C69" s="226"/>
      <c r="D69" s="47"/>
      <c r="E69" s="47"/>
      <c r="F69" s="228" t="s">
        <v>104</v>
      </c>
      <c r="G69" s="230" t="s">
        <v>105</v>
      </c>
      <c r="H69" s="47"/>
      <c r="I69" s="226" t="s">
        <v>106</v>
      </c>
      <c r="J69" s="226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27"/>
      <c r="C70" s="227"/>
      <c r="D70" s="51"/>
      <c r="E70" s="52"/>
      <c r="F70" s="229"/>
      <c r="G70" s="231"/>
      <c r="H70" s="53"/>
      <c r="I70" s="227"/>
      <c r="J70" s="227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2">
        <v>-151.5</v>
      </c>
      <c r="D72" s="143">
        <v>-154.9</v>
      </c>
      <c r="E72" s="73" t="s">
        <v>116</v>
      </c>
      <c r="F72" s="112">
        <v>23</v>
      </c>
      <c r="G72" s="143">
        <v>21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2">
        <v>-128.19999999999999</v>
      </c>
      <c r="D73" s="143">
        <v>-132.5</v>
      </c>
      <c r="E73" s="74" t="s">
        <v>120</v>
      </c>
      <c r="F73" s="114">
        <v>28</v>
      </c>
      <c r="G73" s="144">
        <v>30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2">
        <v>-208.99</v>
      </c>
      <c r="D74" s="143">
        <v>-210.85</v>
      </c>
      <c r="E74" s="74" t="s">
        <v>125</v>
      </c>
      <c r="F74" s="115">
        <v>20</v>
      </c>
      <c r="G74" s="145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2">
        <v>-108.84</v>
      </c>
      <c r="D75" s="143">
        <v>-113.06</v>
      </c>
      <c r="E75" s="74" t="s">
        <v>130</v>
      </c>
      <c r="F75" s="115">
        <v>40</v>
      </c>
      <c r="G75" s="145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2">
        <v>27.6</v>
      </c>
      <c r="D76" s="143">
        <v>25.5</v>
      </c>
      <c r="E76" s="74" t="s">
        <v>135</v>
      </c>
      <c r="F76" s="115">
        <v>20</v>
      </c>
      <c r="G76" s="145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2">
        <v>32.5</v>
      </c>
      <c r="D77" s="143">
        <v>29.6</v>
      </c>
      <c r="E77" s="74" t="s">
        <v>140</v>
      </c>
      <c r="F77" s="115">
        <v>150</v>
      </c>
      <c r="G77" s="145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2">
        <v>24.1</v>
      </c>
      <c r="D78" s="143">
        <v>22.37</v>
      </c>
      <c r="E78" s="74" t="s">
        <v>145</v>
      </c>
      <c r="F78" s="116"/>
      <c r="G78" s="146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2">
        <v>25</v>
      </c>
      <c r="D79" s="143">
        <v>23.21</v>
      </c>
      <c r="E79" s="73" t="s">
        <v>150</v>
      </c>
      <c r="F79" s="112">
        <v>25</v>
      </c>
      <c r="G79" s="143">
        <v>15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3">
        <v>5.1E-5</v>
      </c>
      <c r="D80" s="147">
        <v>5.0599999999999997E-5</v>
      </c>
      <c r="E80" s="74" t="s">
        <v>155</v>
      </c>
      <c r="F80" s="114">
        <v>24</v>
      </c>
      <c r="G80" s="144">
        <v>45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86" t="s">
        <v>159</v>
      </c>
      <c r="C84" s="186"/>
    </row>
    <row r="85" spans="2:16" ht="15" customHeight="1" x14ac:dyDescent="0.25">
      <c r="B85" s="151" t="s">
        <v>184</v>
      </c>
      <c r="C85" s="187"/>
      <c r="D85" s="187"/>
      <c r="E85" s="187"/>
      <c r="F85" s="187"/>
      <c r="G85" s="187"/>
      <c r="H85" s="187"/>
      <c r="I85" s="187"/>
      <c r="J85" s="187"/>
      <c r="K85" s="187"/>
      <c r="L85" s="187"/>
      <c r="M85" s="187"/>
      <c r="N85" s="187"/>
      <c r="O85" s="187"/>
      <c r="P85" s="188"/>
    </row>
    <row r="86" spans="2:16" ht="15" customHeight="1" x14ac:dyDescent="0.25">
      <c r="B86" s="151" t="s">
        <v>194</v>
      </c>
      <c r="C86" s="152"/>
      <c r="D86" s="152"/>
      <c r="E86" s="152"/>
      <c r="F86" s="152"/>
      <c r="G86" s="152"/>
      <c r="H86" s="152"/>
      <c r="I86" s="152"/>
      <c r="J86" s="152"/>
      <c r="K86" s="152"/>
      <c r="L86" s="152"/>
      <c r="M86" s="152"/>
      <c r="N86" s="152"/>
      <c r="O86" s="152"/>
      <c r="P86" s="153"/>
    </row>
    <row r="87" spans="2:16" ht="15" customHeight="1" x14ac:dyDescent="0.25">
      <c r="B87" s="154"/>
      <c r="C87" s="155"/>
      <c r="D87" s="155"/>
      <c r="E87" s="155"/>
      <c r="F87" s="155"/>
      <c r="G87" s="155"/>
      <c r="H87" s="155"/>
      <c r="I87" s="155"/>
      <c r="J87" s="155"/>
      <c r="K87" s="155"/>
      <c r="L87" s="155"/>
      <c r="M87" s="155"/>
      <c r="N87" s="155"/>
      <c r="O87" s="155"/>
      <c r="P87" s="156"/>
    </row>
    <row r="88" spans="2:16" ht="15" customHeight="1" x14ac:dyDescent="0.25">
      <c r="B88" s="160"/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  <c r="N88" s="161"/>
      <c r="O88" s="161"/>
      <c r="P88" s="162"/>
    </row>
    <row r="89" spans="2:16" ht="15" customHeight="1" x14ac:dyDescent="0.25">
      <c r="B89" s="163"/>
      <c r="C89" s="164"/>
      <c r="D89" s="164"/>
      <c r="E89" s="164"/>
      <c r="F89" s="164"/>
      <c r="G89" s="164"/>
      <c r="H89" s="164"/>
      <c r="I89" s="164"/>
      <c r="J89" s="164"/>
      <c r="K89" s="164"/>
      <c r="L89" s="164"/>
      <c r="M89" s="164"/>
      <c r="N89" s="164"/>
      <c r="O89" s="164"/>
      <c r="P89" s="165"/>
    </row>
    <row r="90" spans="2:16" ht="15" customHeight="1" x14ac:dyDescent="0.25">
      <c r="B90" s="160"/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  <c r="N90" s="161"/>
      <c r="O90" s="161"/>
      <c r="P90" s="162"/>
    </row>
    <row r="91" spans="2:16" ht="15" customHeight="1" x14ac:dyDescent="0.25">
      <c r="B91" s="160"/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  <c r="N91" s="161"/>
      <c r="O91" s="161"/>
      <c r="P91" s="162"/>
    </row>
    <row r="92" spans="2:16" ht="15" customHeight="1" x14ac:dyDescent="0.25">
      <c r="B92" s="154"/>
      <c r="C92" s="155"/>
      <c r="D92" s="155"/>
      <c r="E92" s="155"/>
      <c r="F92" s="155"/>
      <c r="G92" s="155"/>
      <c r="H92" s="155"/>
      <c r="I92" s="155"/>
      <c r="J92" s="155"/>
      <c r="K92" s="155"/>
      <c r="L92" s="155"/>
      <c r="M92" s="155"/>
      <c r="N92" s="155"/>
      <c r="O92" s="155"/>
      <c r="P92" s="156"/>
    </row>
    <row r="93" spans="2:16" ht="15" customHeight="1" x14ac:dyDescent="0.25">
      <c r="B93" s="154"/>
      <c r="C93" s="155"/>
      <c r="D93" s="155"/>
      <c r="E93" s="155"/>
      <c r="F93" s="155"/>
      <c r="G93" s="155"/>
      <c r="H93" s="155"/>
      <c r="I93" s="155"/>
      <c r="J93" s="155"/>
      <c r="K93" s="155"/>
      <c r="L93" s="155"/>
      <c r="M93" s="155"/>
      <c r="N93" s="155"/>
      <c r="O93" s="155"/>
      <c r="P93" s="156"/>
    </row>
    <row r="94" spans="2:16" ht="15" customHeight="1" x14ac:dyDescent="0.25">
      <c r="B94" s="154"/>
      <c r="C94" s="155"/>
      <c r="D94" s="155"/>
      <c r="E94" s="155"/>
      <c r="F94" s="155"/>
      <c r="G94" s="155"/>
      <c r="H94" s="155"/>
      <c r="I94" s="155"/>
      <c r="J94" s="155"/>
      <c r="K94" s="155"/>
      <c r="L94" s="155"/>
      <c r="M94" s="155"/>
      <c r="N94" s="155"/>
      <c r="O94" s="155"/>
      <c r="P94" s="156"/>
    </row>
    <row r="95" spans="2:16" ht="15" customHeight="1" x14ac:dyDescent="0.25">
      <c r="B95" s="154"/>
      <c r="C95" s="155"/>
      <c r="D95" s="155"/>
      <c r="E95" s="155"/>
      <c r="F95" s="155"/>
      <c r="G95" s="155"/>
      <c r="H95" s="155"/>
      <c r="I95" s="155"/>
      <c r="J95" s="155"/>
      <c r="K95" s="155"/>
      <c r="L95" s="155"/>
      <c r="M95" s="155"/>
      <c r="N95" s="155"/>
      <c r="O95" s="155"/>
      <c r="P95" s="156"/>
    </row>
    <row r="96" spans="2:16" ht="15" customHeight="1" x14ac:dyDescent="0.25">
      <c r="B96" s="154"/>
      <c r="C96" s="155"/>
      <c r="D96" s="155"/>
      <c r="E96" s="155"/>
      <c r="F96" s="155"/>
      <c r="G96" s="155"/>
      <c r="H96" s="155"/>
      <c r="I96" s="155"/>
      <c r="J96" s="155"/>
      <c r="K96" s="155"/>
      <c r="L96" s="155"/>
      <c r="M96" s="155"/>
      <c r="N96" s="155"/>
      <c r="O96" s="155"/>
      <c r="P96" s="156"/>
    </row>
    <row r="97" spans="2:16" ht="15" customHeight="1" x14ac:dyDescent="0.25">
      <c r="B97" s="154"/>
      <c r="C97" s="155"/>
      <c r="D97" s="155"/>
      <c r="E97" s="155"/>
      <c r="F97" s="155"/>
      <c r="G97" s="155"/>
      <c r="H97" s="155"/>
      <c r="I97" s="155"/>
      <c r="J97" s="155"/>
      <c r="K97" s="155"/>
      <c r="L97" s="155"/>
      <c r="M97" s="155"/>
      <c r="N97" s="155"/>
      <c r="O97" s="155"/>
      <c r="P97" s="156"/>
    </row>
    <row r="98" spans="2:16" ht="15" customHeight="1" x14ac:dyDescent="0.25">
      <c r="B98" s="154"/>
      <c r="C98" s="155"/>
      <c r="D98" s="155"/>
      <c r="E98" s="155"/>
      <c r="F98" s="155"/>
      <c r="G98" s="155"/>
      <c r="H98" s="155"/>
      <c r="I98" s="155"/>
      <c r="J98" s="155"/>
      <c r="K98" s="155"/>
      <c r="L98" s="155"/>
      <c r="M98" s="155"/>
      <c r="N98" s="155"/>
      <c r="O98" s="155"/>
      <c r="P98" s="156"/>
    </row>
    <row r="99" spans="2:16" ht="15" customHeight="1" x14ac:dyDescent="0.25">
      <c r="B99" s="157"/>
      <c r="C99" s="158"/>
      <c r="D99" s="158"/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59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4:P44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2026-02-16T03:57:19Z</dcterms:modified>
</cp:coreProperties>
</file>