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<sst xmlns="http://schemas.openxmlformats.org/spreadsheetml/2006/main" count="210" uniqueCount="194">
  <si>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</si>
  <si>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</si>
  <si>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</si>
  <si>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</si>
  <si>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</si>
  <si>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</si>
  <si>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</si>
  <si>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</si>
  <si>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</si>
  <si>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</si>
  <si>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</si>
  <si>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</si>
  <si>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</si>
  <si>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</si>
  <si>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</si>
  <si>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</si>
  <si>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</si>
  <si>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</si>
  <si>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</si>
  <si>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</si>
  <si>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</si>
  <si>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</si>
  <si>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</si>
  <si>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</si>
  <si>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</si>
  <si>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</si>
  <si>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</si>
  <si>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</si>
  <si>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</si>
  <si>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</si>
  <si>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</si>
  <si>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</si>
  <si>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</si>
  <si>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</si>
  <si>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</si>
  <si>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</si>
  <si>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</si>
  <si>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</si>
  <si>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</si>
  <si>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</si>
  <si>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</si>
  <si>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</si>
  <si>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</si>
  <si>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</si>
  <si>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</si>
  <si>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</si>
  <si>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</si>
  <si>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</si>
  <si>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</si>
  <si>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</si>
  <si>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</si>
  <si>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</si>
  <si>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</si>
  <si>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</si>
  <si>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</si>
  <si>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</si>
  <si>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</si>
  <si>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</si>
  <si>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</si>
  <si>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</si>
  <si>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</si>
  <si>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</si>
  <si>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</si>
  <si>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</si>
  <si>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</si>
  <si>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</si>
  <si>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</si>
  <si>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</si>
  <si>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</si>
  <si>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</si>
  <si>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</si>
  <si>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</si>
  <si>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</si>
  <si>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</si>
  <si>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</si>
  <si>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</si>
  <si>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</si>
  <si>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</si>
  <si>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</si>
  <si>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</si>
  <si>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</si>
  <si>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</si>
  <si>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</si>
  <si>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</si>
  <si>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</si>
  <si>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</si>
  <si>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</si>
  <si>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</si>
  <si>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</si>
  <si>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</si>
  <si>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</si>
  <si>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</si>
  <si>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</si>
  <si>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</si>
  <si>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</si>
  <si>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</si>
  <si>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</si>
  <si>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</si>
  <si>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</si>
  <si>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</si>
  <si>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</si>
  <si>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</si>
  <si>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</si>
  <si>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</si>
  <si>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</si>
  <si>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</si>
  <si>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</si>
  <si>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</si>
  <si>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</si>
  <si>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</si>
  <si>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</si>
  <si>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</si>
  <si>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</si>
  <si>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</si>
  <si>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</si>
  <si>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</si>
  <si>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</si>
  <si>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</si>
  <si>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</si>
  <si>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</si>
  <si>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</si>
  <si>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</si>
  <si>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</si>
  <si>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</si>
  <si>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</si>
  <si>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</si>
  <si>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</si>
  <si>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</si>
  <si>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</si>
  <si>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</si>
  <si>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</si>
  <si>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</si>
  <si>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</si>
  <si>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</si>
  <si>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</si>
  <si>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</si>
  <si>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</si>
  <si>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</si>
  <si>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</si>
  <si>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</si>
  <si>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</si>
  <si>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</si>
  <si>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</si>
  <si>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</si>
  <si>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</si>
  <si>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</si>
  <si>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</si>
  <si>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</si>
  <si>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</si>
  <si>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</si>
  <si>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</si>
  <si>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</si>
  <si>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</si>
  <si>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</si>
  <si>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</si>
  <si>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</si>
  <si>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</si>
  <si>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</si>
  <si>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</si>
  <si>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</si>
  <si>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</si>
  <si>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</si>
  <si>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</si>
  <si>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</si>
  <si>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</si>
  <si>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</si>
  <si>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</si>
  <si>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</si>
  <si>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</si>
  <si>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</si>
  <si>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</si>
  <si>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</si>
  <si>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</si>
  <si>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</si>
  <si>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</si>
  <si>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</si>
  <si>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</si>
  <si>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</si>
  <si>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</si>
  <si>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</si>
  <si>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</si>
  <si>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</si>
  <si>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</si>
  <si>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분리</t>
    <phoneticPr fontId="3" type="noConversion"/>
  </si>
  <si>
    <t>SW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</si>
  <si>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</si>
  <si>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</si>
  <si>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20s/23k 32s/25k 47s/24k</t>
    <phoneticPr fontId="3" type="noConversion"/>
  </si>
  <si>
    <t xml:space="preserve"> 25s/28k 33s/26k 45s/26k 60s/24K</t>
    <phoneticPr fontId="3" type="noConversion"/>
  </si>
  <si>
    <t>2) 초반 구름으로 TMT관측후 중단하고 대기,</t>
    <phoneticPr fontId="3" type="noConversion"/>
  </si>
  <si>
    <t>SE</t>
    <phoneticPr fontId="3" type="noConversion"/>
  </si>
  <si>
    <t>ALL</t>
    <phoneticPr fontId="3" type="noConversion"/>
  </si>
  <si>
    <t>TMT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</si>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</sst>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3" sqref="E7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9" t="s">
        <v>0</v>
      </c>
      <c r="C2" s="15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0">
        <v>46064</v>
      </c>
      <c r="D3" s="161"/>
      <c r="E3" s="1"/>
      <c r="F3" s="1"/>
      <c r="G3" s="1"/>
      <c r="H3" s="1"/>
      <c r="I3" s="1"/>
      <c r="J3" s="1"/>
      <c r="K3" s="32" t="s">
        <v>2</v>
      </c>
      <c r="L3" s="162">
        <f>(P31-(P32+P33))/P31*100</f>
        <v>5.8823529411764657</v>
      </c>
      <c r="M3" s="162"/>
      <c r="N3" s="32" t="s">
        <v>3</v>
      </c>
      <c r="O3" s="162">
        <f>(P31-P33)/P31*100</f>
        <v>100</v>
      </c>
      <c r="P3" s="16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9" t="s">
        <v>6</v>
      </c>
      <c r="C7" s="15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0.77777777777777779</v>
      </c>
      <c r="D9" s="122">
        <v>1.74</v>
      </c>
      <c r="E9" s="122">
        <v>20</v>
      </c>
      <c r="F9" s="122">
        <v>79</v>
      </c>
      <c r="G9" s="119" t="s">
        <v>184</v>
      </c>
      <c r="H9" s="122">
        <v>5</v>
      </c>
      <c r="I9" s="119">
        <v>27.5</v>
      </c>
      <c r="J9" s="120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/>
      <c r="E10" s="122">
        <v>13</v>
      </c>
      <c r="F10" s="122">
        <v>86</v>
      </c>
      <c r="G10" s="119" t="s">
        <v>190</v>
      </c>
      <c r="H10" s="122">
        <v>4</v>
      </c>
      <c r="I10" s="125"/>
      <c r="J10" s="120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9.0277777777777776E-2</v>
      </c>
      <c r="D11" s="135"/>
      <c r="E11" s="135">
        <v>13</v>
      </c>
      <c r="F11" s="135">
        <v>89</v>
      </c>
      <c r="G11" s="136" t="s">
        <v>193</v>
      </c>
      <c r="H11" s="137">
        <v>2.4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23.3125</v>
      </c>
      <c r="D12" s="11">
        <f>AVERAGE(D9:D11)</f>
        <v>1.74</v>
      </c>
      <c r="E12" s="11">
        <f>AVERAGE(E9:E11)</f>
        <v>15.333333333333334</v>
      </c>
      <c r="F12" s="12">
        <f>AVERAGE(F9:F11)</f>
        <v>84.666666666666671</v>
      </c>
      <c r="G12" s="13"/>
      <c r="H12" s="14">
        <f>AVERAGE(H9:H11)</f>
        <v>3.8000000000000003</v>
      </c>
      <c r="I12" s="15"/>
      <c r="J12" s="16">
        <f>AVERAGE(J9:J11)</f>
        <v>10.666666666666666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9" t="s">
        <v>25</v>
      </c>
      <c r="C14" s="15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191</v>
      </c>
      <c r="E16" s="119" t="s">
        <v>192</v>
      </c>
      <c r="F16" s="119" t="s">
        <v>191</v>
      </c>
      <c r="G16" s="119"/>
      <c r="H16" s="119"/>
      <c r="I16" s="119"/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0.69444444444444453</v>
      </c>
      <c r="D17" s="118">
        <v>0.7104166666666667</v>
      </c>
      <c r="E17" s="118">
        <v>0.75902777777777775</v>
      </c>
      <c r="F17" s="118">
        <v>9.375E-2</v>
      </c>
      <c r="G17" s="118"/>
      <c r="H17" s="118"/>
      <c r="I17" s="110"/>
      <c r="J17" s="110"/>
      <c r="K17" s="110"/>
      <c r="L17" s="110"/>
      <c r="M17" s="110"/>
      <c r="N17" s="110"/>
      <c r="O17" s="110"/>
      <c r="P17" s="131">
        <v>9.8611111111111108E-2</v>
      </c>
    </row>
    <row r="18" spans="1:16" s="75" customFormat="1" ht="14.1" customHeight="1" x14ac:dyDescent="0.25">
      <c r="A18" s="31"/>
      <c r="B18" s="21" t="s">
        <v>42</v>
      </c>
      <c r="C18" s="119">
        <v>19815</v>
      </c>
      <c r="D18" s="119">
        <f>C18+1</f>
        <v>19816</v>
      </c>
      <c r="E18" s="119">
        <f>D19+1</f>
        <v>19828</v>
      </c>
      <c r="F18" s="119">
        <f>E19+1</f>
        <v>19841</v>
      </c>
      <c r="G18" s="119"/>
      <c r="H18" s="119"/>
      <c r="I18" s="119"/>
      <c r="J18" s="91"/>
      <c r="K18" s="91"/>
      <c r="L18" s="91"/>
      <c r="M18" s="91"/>
      <c r="N18" s="91"/>
      <c r="O18" s="91"/>
      <c r="P18" s="119">
        <f>MAX(C18:O19)+1</f>
        <v>19846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19827</v>
      </c>
      <c r="E19" s="123">
        <v>19840</v>
      </c>
      <c r="F19" s="123">
        <f>F18+4</f>
        <v>19845</v>
      </c>
      <c r="G19" s="123"/>
      <c r="H19" s="123"/>
      <c r="I19" s="123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7">
        <f t="shared" si="0"/>
        <v>13</v>
      </c>
      <c r="F20" s="97">
        <f t="shared" si="0"/>
        <v>5</v>
      </c>
      <c r="G20" s="97" t="str">
        <f t="shared" si="0"/>
        <v/>
      </c>
      <c r="H20" s="97" t="str">
        <f t="shared" si="0"/>
        <v/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7" t="s">
        <v>45</v>
      </c>
      <c r="C22" s="21" t="s">
        <v>21</v>
      </c>
      <c r="D22" s="21" t="s">
        <v>23</v>
      </c>
      <c r="E22" s="21" t="s">
        <v>46</v>
      </c>
      <c r="F22" s="168" t="s">
        <v>47</v>
      </c>
      <c r="G22" s="168"/>
      <c r="H22" s="168"/>
      <c r="I22" s="168"/>
      <c r="J22" s="21" t="s">
        <v>21</v>
      </c>
      <c r="K22" s="21" t="s">
        <v>23</v>
      </c>
      <c r="L22" s="21" t="s">
        <v>46</v>
      </c>
      <c r="M22" s="168" t="s">
        <v>47</v>
      </c>
      <c r="N22" s="168"/>
      <c r="O22" s="168"/>
      <c r="P22" s="168"/>
    </row>
    <row r="23" spans="1:16" ht="13.5" customHeight="1" x14ac:dyDescent="0.25">
      <c r="B23" s="167"/>
      <c r="C23" s="118"/>
      <c r="D23" s="118"/>
      <c r="E23" s="119" t="s">
        <v>174</v>
      </c>
      <c r="F23" s="166" t="s">
        <v>186</v>
      </c>
      <c r="G23" s="166"/>
      <c r="H23" s="166"/>
      <c r="I23" s="166"/>
      <c r="J23" s="118"/>
      <c r="K23" s="118"/>
      <c r="L23" s="119" t="s">
        <v>177</v>
      </c>
      <c r="M23" s="166" t="s">
        <v>181</v>
      </c>
      <c r="N23" s="166"/>
      <c r="O23" s="166"/>
      <c r="P23" s="166"/>
    </row>
    <row r="24" spans="1:16" ht="13.5" customHeight="1" x14ac:dyDescent="0.25">
      <c r="B24" s="167"/>
      <c r="C24" s="118">
        <v>0.75</v>
      </c>
      <c r="D24" s="118">
        <v>0.75277777777777777</v>
      </c>
      <c r="E24" s="119" t="s">
        <v>172</v>
      </c>
      <c r="F24" s="166" t="s">
        <v>187</v>
      </c>
      <c r="G24" s="166"/>
      <c r="H24" s="166"/>
      <c r="I24" s="166"/>
      <c r="J24" s="133"/>
      <c r="K24" s="133"/>
      <c r="L24" s="119" t="s">
        <v>178</v>
      </c>
      <c r="M24" s="166" t="s">
        <v>181</v>
      </c>
      <c r="N24" s="166"/>
      <c r="O24" s="166"/>
      <c r="P24" s="166"/>
    </row>
    <row r="25" spans="1:16" ht="13.5" customHeight="1" x14ac:dyDescent="0.25">
      <c r="B25" s="167"/>
      <c r="C25" s="118"/>
      <c r="D25" s="118"/>
      <c r="E25" s="119" t="s">
        <v>176</v>
      </c>
      <c r="F25" s="166" t="s">
        <v>185</v>
      </c>
      <c r="G25" s="166"/>
      <c r="H25" s="166"/>
      <c r="I25" s="166"/>
      <c r="J25" s="118"/>
      <c r="K25" s="118"/>
      <c r="L25" s="119" t="s">
        <v>172</v>
      </c>
      <c r="M25" s="166" t="s">
        <v>181</v>
      </c>
      <c r="N25" s="166"/>
      <c r="O25" s="166"/>
      <c r="P25" s="166"/>
    </row>
    <row r="26" spans="1:16" ht="13.5" customHeight="1" x14ac:dyDescent="0.25">
      <c r="B26" s="167"/>
      <c r="C26" s="118">
        <v>0.75347222222222221</v>
      </c>
      <c r="D26" s="118">
        <v>0.75763888888888886</v>
      </c>
      <c r="E26" s="119" t="s">
        <v>175</v>
      </c>
      <c r="F26" s="166" t="s">
        <v>188</v>
      </c>
      <c r="G26" s="166"/>
      <c r="H26" s="166"/>
      <c r="I26" s="166"/>
      <c r="J26" s="133"/>
      <c r="K26" s="133"/>
      <c r="L26" s="119" t="s">
        <v>174</v>
      </c>
      <c r="M26" s="166" t="s">
        <v>181</v>
      </c>
      <c r="N26" s="166"/>
      <c r="O26" s="166"/>
      <c r="P26" s="16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9" t="s">
        <v>48</v>
      </c>
      <c r="C28" s="159"/>
      <c r="D28" s="1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6"/>
      <c r="E30" s="126"/>
      <c r="F30" s="126"/>
      <c r="G30" s="126"/>
      <c r="H30" s="126"/>
      <c r="I30" s="126"/>
      <c r="J30" s="126"/>
      <c r="K30" s="127"/>
      <c r="L30" s="126"/>
      <c r="M30" s="126">
        <v>0.32291666666666669</v>
      </c>
      <c r="N30" s="126"/>
      <c r="O30" s="126"/>
      <c r="P30" s="98">
        <f>SUM(C30:J30,L30:N30)</f>
        <v>0.32291666666666669</v>
      </c>
    </row>
    <row r="31" spans="1:16" ht="14.1" customHeight="1" x14ac:dyDescent="0.25">
      <c r="B31" s="22" t="s">
        <v>167</v>
      </c>
      <c r="C31" s="107"/>
      <c r="D31" s="124"/>
      <c r="E31" s="140">
        <v>0.16666666666666666</v>
      </c>
      <c r="F31" s="140">
        <v>0.16666666666666666</v>
      </c>
      <c r="G31" s="128"/>
      <c r="H31" s="128"/>
      <c r="I31" s="128"/>
      <c r="J31" s="128"/>
      <c r="K31" s="140">
        <v>2.0833333333333332E-2</v>
      </c>
      <c r="L31" s="128"/>
      <c r="M31" s="128"/>
      <c r="N31" s="128"/>
      <c r="O31" s="130"/>
      <c r="P31" s="98">
        <f>SUM(C31:N31)</f>
        <v>0.35416666666666663</v>
      </c>
    </row>
    <row r="32" spans="1:16" ht="14.1" customHeight="1" x14ac:dyDescent="0.25">
      <c r="B32" s="22" t="s">
        <v>63</v>
      </c>
      <c r="C32" s="108"/>
      <c r="D32" s="129"/>
      <c r="E32" s="132">
        <v>0.16666666666666666</v>
      </c>
      <c r="F32" s="132">
        <v>0.16666666666666666</v>
      </c>
      <c r="G32" s="100"/>
      <c r="H32" s="100"/>
      <c r="I32" s="100"/>
      <c r="J32" s="132"/>
      <c r="K32" s="129"/>
      <c r="L32" s="100"/>
      <c r="M32" s="100"/>
      <c r="N32" s="100"/>
      <c r="O32" s="104"/>
      <c r="P32" s="98">
        <f>SUM(C32:N32)</f>
        <v>0.33333333333333331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2.0833333333333315E-2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74"/>
      <c r="D36" s="175"/>
      <c r="E36" s="174"/>
      <c r="F36" s="175"/>
      <c r="G36" s="176"/>
      <c r="H36" s="177"/>
      <c r="I36" s="176"/>
      <c r="J36" s="177"/>
      <c r="K36" s="178"/>
      <c r="L36" s="177"/>
      <c r="M36" s="179"/>
      <c r="N36" s="177"/>
      <c r="O36" s="169"/>
      <c r="P36" s="169"/>
    </row>
    <row r="37" spans="2:16" ht="18" customHeight="1" x14ac:dyDescent="0.25">
      <c r="B37" s="184"/>
      <c r="C37" s="170"/>
      <c r="D37" s="170"/>
      <c r="E37" s="171"/>
      <c r="F37" s="169"/>
      <c r="G37" s="172"/>
      <c r="H37" s="169"/>
      <c r="I37" s="171"/>
      <c r="J37" s="169"/>
      <c r="K37" s="171"/>
      <c r="L37" s="169"/>
      <c r="M37" s="173"/>
      <c r="N37" s="169"/>
      <c r="O37" s="169"/>
      <c r="P37" s="169"/>
    </row>
    <row r="38" spans="2:16" ht="18" customHeight="1" x14ac:dyDescent="0.25">
      <c r="B38" s="184"/>
      <c r="C38" s="172"/>
      <c r="D38" s="169"/>
      <c r="E38" s="171"/>
      <c r="F38" s="169"/>
      <c r="G38" s="171"/>
      <c r="H38" s="169"/>
      <c r="I38" s="171"/>
      <c r="J38" s="169"/>
      <c r="K38" s="171"/>
      <c r="L38" s="169"/>
      <c r="M38" s="171"/>
      <c r="N38" s="169"/>
      <c r="O38" s="169"/>
      <c r="P38" s="169"/>
    </row>
    <row r="39" spans="2:16" ht="18" customHeight="1" x14ac:dyDescent="0.25">
      <c r="B39" s="184"/>
      <c r="C39" s="169"/>
      <c r="D39" s="169"/>
      <c r="E39" s="171"/>
      <c r="F39" s="169"/>
      <c r="G39" s="172"/>
      <c r="H39" s="169"/>
      <c r="I39" s="171"/>
      <c r="J39" s="169"/>
      <c r="K39" s="171"/>
      <c r="L39" s="169"/>
      <c r="M39" s="172"/>
      <c r="N39" s="169"/>
      <c r="O39" s="169"/>
      <c r="P39" s="169"/>
    </row>
    <row r="40" spans="2:16" ht="18" customHeight="1" x14ac:dyDescent="0.25">
      <c r="B40" s="184"/>
      <c r="C40" s="169"/>
      <c r="D40" s="169"/>
      <c r="E40" s="169"/>
      <c r="F40" s="169"/>
      <c r="G40" s="169"/>
      <c r="H40" s="169"/>
      <c r="I40" s="169"/>
      <c r="J40" s="169"/>
      <c r="K40" s="171"/>
      <c r="L40" s="169"/>
      <c r="M40" s="169"/>
      <c r="N40" s="169"/>
      <c r="O40" s="169"/>
      <c r="P40" s="169"/>
    </row>
    <row r="41" spans="2:16" ht="18" customHeight="1" x14ac:dyDescent="0.25">
      <c r="B41" s="185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66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44" t="s">
        <v>180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</row>
    <row r="45" spans="2:16" ht="14.1" customHeight="1" x14ac:dyDescent="0.25">
      <c r="B45" s="141" t="s">
        <v>189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99"/>
      <c r="C52" s="200"/>
      <c r="D52" s="142"/>
      <c r="E52" s="142"/>
      <c r="F52" s="142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9"/>
      <c r="E53" s="89"/>
      <c r="F53" s="89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89"/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67</v>
      </c>
      <c r="C56" s="1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7" t="s">
        <v>68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69</v>
      </c>
      <c r="O57" s="188"/>
      <c r="P57" s="191"/>
    </row>
    <row r="58" spans="2:16" ht="17.100000000000001" customHeight="1" x14ac:dyDescent="0.25">
      <c r="B58" s="192" t="s">
        <v>70</v>
      </c>
      <c r="C58" s="193"/>
      <c r="D58" s="194"/>
      <c r="E58" s="192" t="s">
        <v>71</v>
      </c>
      <c r="F58" s="193"/>
      <c r="G58" s="194"/>
      <c r="H58" s="193" t="s">
        <v>72</v>
      </c>
      <c r="I58" s="193"/>
      <c r="J58" s="193"/>
      <c r="K58" s="195" t="s">
        <v>73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-152.30000000000001</v>
      </c>
      <c r="D72" s="224">
        <v>-154.4</v>
      </c>
      <c r="E72" s="73" t="s">
        <v>116</v>
      </c>
      <c r="F72" s="112">
        <v>23</v>
      </c>
      <c r="G72" s="224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-129.19999999999999</v>
      </c>
      <c r="D73" s="224">
        <v>-131.9</v>
      </c>
      <c r="E73" s="74" t="s">
        <v>120</v>
      </c>
      <c r="F73" s="114">
        <v>36</v>
      </c>
      <c r="G73" s="225">
        <v>44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-209.2</v>
      </c>
      <c r="D74" s="224">
        <v>-210.24</v>
      </c>
      <c r="E74" s="74" t="s">
        <v>125</v>
      </c>
      <c r="F74" s="115">
        <v>20</v>
      </c>
      <c r="G74" s="2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-109.67</v>
      </c>
      <c r="D75" s="224">
        <v>-112.44</v>
      </c>
      <c r="E75" s="74" t="s">
        <v>130</v>
      </c>
      <c r="F75" s="115">
        <v>40</v>
      </c>
      <c r="G75" s="226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26.77</v>
      </c>
      <c r="D76" s="224">
        <v>25.3</v>
      </c>
      <c r="E76" s="74" t="s">
        <v>135</v>
      </c>
      <c r="F76" s="115">
        <v>20</v>
      </c>
      <c r="G76" s="2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31.4</v>
      </c>
      <c r="D77" s="224">
        <v>29.7</v>
      </c>
      <c r="E77" s="74" t="s">
        <v>140</v>
      </c>
      <c r="F77" s="115">
        <v>150</v>
      </c>
      <c r="G77" s="2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23.38</v>
      </c>
      <c r="D78" s="224">
        <v>21.96</v>
      </c>
      <c r="E78" s="74" t="s">
        <v>145</v>
      </c>
      <c r="F78" s="116"/>
      <c r="G78" s="2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24.27</v>
      </c>
      <c r="D79" s="224">
        <v>22.82</v>
      </c>
      <c r="E79" s="73" t="s">
        <v>150</v>
      </c>
      <c r="F79" s="112">
        <v>22</v>
      </c>
      <c r="G79" s="224">
        <v>16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5.0500000000000001E-5</v>
      </c>
      <c r="D80" s="228">
        <v>5.1199999999999998E-5</v>
      </c>
      <c r="E80" s="74" t="s">
        <v>155</v>
      </c>
      <c r="F80" s="114">
        <v>42</v>
      </c>
      <c r="G80" s="225">
        <v>74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3" t="s">
        <v>159</v>
      </c>
      <c r="C84" s="163"/>
    </row>
    <row r="85" spans="2:16" ht="15" customHeight="1" x14ac:dyDescent="0.25">
      <c r="B85" s="144" t="s">
        <v>183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2026-02-12T02:26:00Z</dcterms:modified>
</cp:coreProperties>
</file>