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J18" i="1" s="1"/>
  <c r="J19" i="1" s="1"/>
  <c r="H18" i="1"/>
  <c r="G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<sst xmlns="http://schemas.openxmlformats.org/spreadsheetml/2006/main" count="221" uniqueCount="199">
  <si>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</si>
  <si>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</si>
  <si>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</si>
  <si>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</si>
  <si>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</si>
  <si>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</si>
  <si>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</si>
  <si>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</si>
  <si>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</si>
  <si>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</si>
  <si>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</si>
  <si>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</si>
  <si>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</si>
  <si>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</si>
  <si>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</si>
  <si>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</si>
  <si>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</si>
  <si>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</si>
  <si>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</si>
  <si>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</si>
  <si>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</si>
  <si>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</si>
  <si>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</si>
  <si>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</si>
  <si>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</si>
  <si>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</si>
  <si>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</si>
  <si>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</si>
  <si>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</si>
  <si>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</si>
  <si>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</si>
  <si>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</si>
  <si>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</si>
  <si>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</si>
  <si>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</si>
  <si>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</si>
  <si>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</si>
  <si>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</si>
  <si>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</si>
  <si>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</si>
  <si>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</si>
  <si>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</si>
  <si>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</si>
  <si>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</si>
  <si>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</si>
  <si>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</si>
  <si>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</si>
  <si>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</si>
  <si>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</si>
  <si>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</si>
  <si>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</si>
  <si>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</si>
  <si>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</si>
  <si>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</si>
  <si>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</si>
  <si>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</si>
  <si>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</si>
  <si>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</si>
  <si>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</si>
  <si>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</si>
  <si>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</si>
  <si>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</si>
  <si>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</si>
  <si>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</si>
  <si>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</si>
  <si>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</si>
  <si>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</si>
  <si>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</si>
  <si>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</si>
  <si>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</si>
  <si>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</si>
  <si>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</si>
  <si>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</si>
  <si>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</si>
  <si>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</si>
  <si>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</si>
  <si>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</si>
  <si>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</si>
  <si>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</si>
  <si>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</si>
  <si>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</si>
  <si>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</si>
  <si>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</si>
  <si>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</si>
  <si>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</si>
  <si>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</si>
  <si>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</si>
  <si>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</si>
  <si>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</si>
  <si>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</si>
  <si>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</si>
  <si>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</si>
  <si>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</si>
  <si>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</si>
  <si>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</si>
  <si>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</si>
  <si>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</si>
  <si>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</si>
  <si>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</si>
  <si>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</si>
  <si>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</si>
  <si>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</si>
  <si>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</si>
  <si>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</si>
  <si>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</si>
  <si>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</si>
  <si>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</si>
  <si>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</si>
  <si>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</si>
  <si>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</si>
  <si>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</si>
  <si>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</si>
  <si>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</si>
  <si>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</si>
  <si>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</si>
  <si>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</si>
  <si>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</si>
  <si>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</si>
  <si>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</si>
  <si>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</si>
  <si>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</si>
  <si>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</si>
  <si>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</si>
  <si>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</si>
  <si>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</si>
  <si>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</si>
  <si>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</si>
  <si>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</si>
  <si>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</si>
  <si>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</si>
  <si>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</si>
  <si>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</si>
  <si>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</si>
  <si>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</si>
  <si>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</si>
  <si>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</si>
  <si>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</si>
  <si>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</si>
  <si>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</si>
  <si>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</si>
  <si>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</si>
  <si>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</si>
  <si>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</si>
  <si>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</si>
  <si>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</si>
  <si>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</si>
  <si>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</si>
  <si>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</si>
  <si>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</si>
  <si>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</si>
  <si>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</si>
  <si>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</si>
  <si>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</si>
  <si>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</si>
  <si>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</si>
  <si>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</si>
  <si>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</si>
  <si>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</si>
  <si>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</si>
  <si>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</si>
  <si>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</si>
  <si>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</si>
  <si>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</si>
  <si>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</si>
  <si>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</si>
  <si>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</si>
  <si>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</si>
  <si>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</si>
  <si>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</si>
  <si>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</si>
  <si>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</si>
  <si>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</si>
  <si>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</si>
  <si>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</si>
  <si>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</si>
  <si>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</si>
  <si>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</si>
  <si>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</si>
  <si>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</si>
  <si>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</si>
  <si>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</si>
  <si>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</si>
  <si>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</si>
  <si>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</si>
  <si>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SE</t>
    <phoneticPr fontId="3" type="noConversion"/>
  </si>
  <si>
    <t>TMT</t>
    <phoneticPr fontId="3" type="noConversion"/>
  </si>
  <si>
    <t>1) 방풍막 분리</t>
    <phoneticPr fontId="3" type="noConversion"/>
  </si>
  <si>
    <t>SITE-KAMP</t>
    <phoneticPr fontId="3" type="noConversion"/>
  </si>
  <si>
    <t>SITE-MMA</t>
    <phoneticPr fontId="3" type="noConversion"/>
  </si>
  <si>
    <t>SE</t>
    <phoneticPr fontId="3" type="noConversion"/>
  </si>
  <si>
    <t>E_019637-019638</t>
    <phoneticPr fontId="3" type="noConversion"/>
  </si>
  <si>
    <t xml:space="preserve">   허나, 초반 KAMP 모든 타겟들이 고도가 낮아(모두 20도 이하), 대신 MMA(KS4)관측함.</t>
    <phoneticPr fontId="3" type="noConversion"/>
  </si>
  <si>
    <t>M_019655-019656:T</t>
    <phoneticPr fontId="3" type="noConversion"/>
  </si>
  <si>
    <t>2) E_016637-019638, 실수로 LSST관측.</t>
    <phoneticPr fontId="3" type="noConversion"/>
  </si>
  <si>
    <t>4) [23:50] 고습으로 중단후 대기, [00:20]재개</t>
    <phoneticPr fontId="3" type="noConversion"/>
  </si>
  <si>
    <t>M_019758-019759:T</t>
    <phoneticPr fontId="3" type="noConversion"/>
  </si>
  <si>
    <t>NE</t>
    <phoneticPr fontId="3" type="noConversion"/>
  </si>
  <si>
    <t>3) SITE관측안내 : 초반에는 KAMP관측을 수행하고, 23:00시부터 MMA 관측시간이 배정.</t>
    <phoneticPr fontId="3" type="noConversion"/>
  </si>
  <si>
    <t>L_019807-019808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</si>
</sst>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74" sqref="G7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46063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94.444444444444457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0.78472222222222221</v>
      </c>
      <c r="D9" s="122">
        <v>1.48</v>
      </c>
      <c r="E9" s="122">
        <v>18</v>
      </c>
      <c r="F9" s="122">
        <v>52</v>
      </c>
      <c r="G9" s="119" t="s">
        <v>189</v>
      </c>
      <c r="H9" s="122">
        <v>4.5</v>
      </c>
      <c r="I9" s="119">
        <v>37.4</v>
      </c>
      <c r="J9" s="12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2</v>
      </c>
      <c r="E10" s="122">
        <v>15</v>
      </c>
      <c r="F10" s="122">
        <v>76</v>
      </c>
      <c r="G10" s="119" t="s">
        <v>184</v>
      </c>
      <c r="H10" s="122">
        <v>2</v>
      </c>
      <c r="I10" s="125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0.13194444444444445</v>
      </c>
      <c r="D11" s="135">
        <v>1.1000000000000001</v>
      </c>
      <c r="E11" s="135">
        <v>14</v>
      </c>
      <c r="F11" s="135">
        <v>75</v>
      </c>
      <c r="G11" s="136" t="s">
        <v>196</v>
      </c>
      <c r="H11" s="137">
        <v>3</v>
      </c>
      <c r="I11" s="138"/>
      <c r="J11" s="13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23.347222222222221</v>
      </c>
      <c r="D12" s="11">
        <f>AVERAGE(D9:D11)</f>
        <v>1.5266666666666666</v>
      </c>
      <c r="E12" s="11">
        <f>AVERAGE(E9:E11)</f>
        <v>15.666666666666666</v>
      </c>
      <c r="F12" s="12">
        <f>AVERAGE(F9:F11)</f>
        <v>67.666666666666671</v>
      </c>
      <c r="G12" s="13"/>
      <c r="H12" s="14">
        <f>AVERAGE(H9:H11)</f>
        <v>3.1666666666666665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19" t="s">
        <v>185</v>
      </c>
      <c r="F16" s="119" t="s">
        <v>188</v>
      </c>
      <c r="G16" s="119" t="s">
        <v>187</v>
      </c>
      <c r="H16" s="119" t="s">
        <v>188</v>
      </c>
      <c r="I16" s="119" t="s">
        <v>185</v>
      </c>
      <c r="J16" s="119" t="s">
        <v>182</v>
      </c>
      <c r="K16" s="119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0.72569444444444453</v>
      </c>
      <c r="D17" s="118">
        <v>0.72777777777777775</v>
      </c>
      <c r="E17" s="118">
        <v>0.76388888888888884</v>
      </c>
      <c r="F17" s="118">
        <v>0.79861111111111116</v>
      </c>
      <c r="G17" s="118">
        <v>0.85416666666666663</v>
      </c>
      <c r="H17" s="118">
        <v>0.95833333333333337</v>
      </c>
      <c r="I17" s="118">
        <v>0.13194444444444445</v>
      </c>
      <c r="J17" s="118">
        <v>0.15277777777777776</v>
      </c>
      <c r="K17" s="110"/>
      <c r="L17" s="110"/>
      <c r="M17" s="110"/>
      <c r="N17" s="110"/>
      <c r="O17" s="110"/>
      <c r="P17" s="131">
        <v>0.15763888888888888</v>
      </c>
    </row>
    <row r="18" spans="1:16" s="75" customFormat="1" ht="14.1" customHeight="1" x14ac:dyDescent="0.25">
      <c r="A18" s="31"/>
      <c r="B18" s="21" t="s">
        <v>42</v>
      </c>
      <c r="C18" s="119">
        <v>19613</v>
      </c>
      <c r="D18" s="119">
        <f>C18+1</f>
        <v>19614</v>
      </c>
      <c r="E18" s="119">
        <f>D19+1</f>
        <v>19619</v>
      </c>
      <c r="F18" s="119">
        <f>E19+3</f>
        <v>19639</v>
      </c>
      <c r="G18" s="119">
        <f>F19+1</f>
        <v>19663</v>
      </c>
      <c r="H18" s="119">
        <f>G19+1</f>
        <v>19729</v>
      </c>
      <c r="I18" s="119">
        <f>H19+1</f>
        <v>19801</v>
      </c>
      <c r="J18" s="119">
        <f>I19+1</f>
        <v>19809</v>
      </c>
      <c r="K18" s="119"/>
      <c r="L18" s="91"/>
      <c r="M18" s="91"/>
      <c r="N18" s="91"/>
      <c r="O18" s="91"/>
      <c r="P18" s="119">
        <f>MAX(C18:O19)+1</f>
        <v>19814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19618</v>
      </c>
      <c r="E19" s="123">
        <v>19636</v>
      </c>
      <c r="F19" s="123">
        <v>19662</v>
      </c>
      <c r="G19" s="123">
        <v>19728</v>
      </c>
      <c r="H19" s="123">
        <v>19800</v>
      </c>
      <c r="I19" s="123">
        <f>I18+7</f>
        <v>19808</v>
      </c>
      <c r="J19" s="123">
        <f>J18+4</f>
        <v>19813</v>
      </c>
      <c r="K19" s="123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18</v>
      </c>
      <c r="F20" s="97">
        <f t="shared" si="0"/>
        <v>24</v>
      </c>
      <c r="G20" s="97">
        <f t="shared" si="0"/>
        <v>66</v>
      </c>
      <c r="H20" s="97">
        <f t="shared" si="0"/>
        <v>72</v>
      </c>
      <c r="I20" s="84">
        <f t="shared" si="0"/>
        <v>8</v>
      </c>
      <c r="J20" s="84">
        <f t="shared" si="0"/>
        <v>5</v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8"/>
      <c r="D23" s="118"/>
      <c r="E23" s="119" t="s">
        <v>174</v>
      </c>
      <c r="F23" s="162" t="s">
        <v>181</v>
      </c>
      <c r="G23" s="162"/>
      <c r="H23" s="162"/>
      <c r="I23" s="162"/>
      <c r="J23" s="118"/>
      <c r="K23" s="118"/>
      <c r="L23" s="119" t="s">
        <v>177</v>
      </c>
      <c r="M23" s="162" t="s">
        <v>181</v>
      </c>
      <c r="N23" s="162"/>
      <c r="O23" s="162"/>
      <c r="P23" s="162"/>
    </row>
    <row r="24" spans="1:16" ht="13.5" customHeight="1" x14ac:dyDescent="0.25">
      <c r="B24" s="163"/>
      <c r="C24" s="118"/>
      <c r="D24" s="118"/>
      <c r="E24" s="119" t="s">
        <v>172</v>
      </c>
      <c r="F24" s="162" t="s">
        <v>181</v>
      </c>
      <c r="G24" s="162"/>
      <c r="H24" s="162"/>
      <c r="I24" s="162"/>
      <c r="J24" s="133"/>
      <c r="K24" s="133"/>
      <c r="L24" s="119" t="s">
        <v>178</v>
      </c>
      <c r="M24" s="162" t="s">
        <v>181</v>
      </c>
      <c r="N24" s="162"/>
      <c r="O24" s="162"/>
      <c r="P24" s="162"/>
    </row>
    <row r="25" spans="1:16" ht="13.5" customHeight="1" x14ac:dyDescent="0.25">
      <c r="B25" s="163"/>
      <c r="C25" s="118"/>
      <c r="D25" s="118"/>
      <c r="E25" s="119" t="s">
        <v>176</v>
      </c>
      <c r="F25" s="162" t="s">
        <v>181</v>
      </c>
      <c r="G25" s="162"/>
      <c r="H25" s="162"/>
      <c r="I25" s="162"/>
      <c r="J25" s="118"/>
      <c r="K25" s="118"/>
      <c r="L25" s="119" t="s">
        <v>172</v>
      </c>
      <c r="M25" s="162" t="s">
        <v>181</v>
      </c>
      <c r="N25" s="162"/>
      <c r="O25" s="162"/>
      <c r="P25" s="162"/>
    </row>
    <row r="26" spans="1:16" ht="13.5" customHeight="1" x14ac:dyDescent="0.25">
      <c r="B26" s="163"/>
      <c r="C26" s="118"/>
      <c r="D26" s="118"/>
      <c r="E26" s="119" t="s">
        <v>175</v>
      </c>
      <c r="F26" s="162" t="s">
        <v>181</v>
      </c>
      <c r="G26" s="162"/>
      <c r="H26" s="162"/>
      <c r="I26" s="162"/>
      <c r="J26" s="133"/>
      <c r="K26" s="133"/>
      <c r="L26" s="119" t="s">
        <v>174</v>
      </c>
      <c r="M26" s="162" t="s">
        <v>181</v>
      </c>
      <c r="N26" s="162"/>
      <c r="O26" s="162"/>
      <c r="P26" s="16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5" t="s">
        <v>48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/>
      <c r="K30" s="127"/>
      <c r="L30" s="126"/>
      <c r="M30" s="126">
        <v>0.3215277777777778</v>
      </c>
      <c r="N30" s="126"/>
      <c r="O30" s="126"/>
      <c r="P30" s="98">
        <f>SUM(C30:J30,L30:N30)</f>
        <v>0.3215277777777778</v>
      </c>
    </row>
    <row r="31" spans="1:16" ht="14.1" customHeight="1" x14ac:dyDescent="0.25">
      <c r="B31" s="22" t="s">
        <v>167</v>
      </c>
      <c r="C31" s="107"/>
      <c r="D31" s="124"/>
      <c r="E31" s="224">
        <v>0.10416666666666667</v>
      </c>
      <c r="F31" s="124">
        <v>0.22916666666666666</v>
      </c>
      <c r="G31" s="128"/>
      <c r="H31" s="128"/>
      <c r="I31" s="128"/>
      <c r="J31" s="128"/>
      <c r="K31" s="224">
        <v>4.1666666666666664E-2</v>
      </c>
      <c r="L31" s="128"/>
      <c r="M31" s="128"/>
      <c r="N31" s="128"/>
      <c r="O31" s="130"/>
      <c r="P31" s="98">
        <f>SUM(C31:N31)</f>
        <v>0.375</v>
      </c>
    </row>
    <row r="32" spans="1:16" ht="14.1" customHeight="1" x14ac:dyDescent="0.25">
      <c r="B32" s="22" t="s">
        <v>63</v>
      </c>
      <c r="C32" s="108"/>
      <c r="D32" s="129"/>
      <c r="E32" s="129"/>
      <c r="F32" s="129">
        <v>2.0833333333333332E-2</v>
      </c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2.0833333333333332E-2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0.10416666666666667</v>
      </c>
      <c r="F34" s="93">
        <f t="shared" si="1"/>
        <v>0.20833333333333331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4.1666666666666664E-2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0.35416666666666669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70" t="s">
        <v>190</v>
      </c>
      <c r="D36" s="171"/>
      <c r="E36" s="170" t="s">
        <v>192</v>
      </c>
      <c r="F36" s="171"/>
      <c r="G36" s="170" t="s">
        <v>195</v>
      </c>
      <c r="H36" s="171"/>
      <c r="I36" s="170" t="s">
        <v>198</v>
      </c>
      <c r="J36" s="171"/>
      <c r="K36" s="172"/>
      <c r="L36" s="171"/>
      <c r="M36" s="173"/>
      <c r="N36" s="171"/>
      <c r="O36" s="165"/>
      <c r="P36" s="165"/>
    </row>
    <row r="37" spans="2:16" ht="18" customHeight="1" x14ac:dyDescent="0.25">
      <c r="B37" s="181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9"/>
      <c r="N37" s="165"/>
      <c r="O37" s="165"/>
      <c r="P37" s="165"/>
    </row>
    <row r="38" spans="2:16" ht="18" customHeight="1" x14ac:dyDescent="0.25">
      <c r="B38" s="181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81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81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82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40" t="s">
        <v>180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221" t="s">
        <v>193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3"/>
    </row>
    <row r="46" spans="2:16" ht="14.1" customHeight="1" x14ac:dyDescent="0.25">
      <c r="B46" s="221" t="s">
        <v>197</v>
      </c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3"/>
    </row>
    <row r="47" spans="2:16" ht="14.1" customHeight="1" x14ac:dyDescent="0.25">
      <c r="B47" s="177" t="s">
        <v>191</v>
      </c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77" t="s">
        <v>194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89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67</v>
      </c>
      <c r="C56" s="1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4" t="s">
        <v>68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69</v>
      </c>
      <c r="O57" s="185"/>
      <c r="P57" s="188"/>
    </row>
    <row r="58" spans="2:16" ht="17.100000000000001" customHeight="1" x14ac:dyDescent="0.25">
      <c r="B58" s="189" t="s">
        <v>70</v>
      </c>
      <c r="C58" s="190"/>
      <c r="D58" s="191"/>
      <c r="E58" s="189" t="s">
        <v>71</v>
      </c>
      <c r="F58" s="190"/>
      <c r="G58" s="191"/>
      <c r="H58" s="190" t="s">
        <v>72</v>
      </c>
      <c r="I58" s="190"/>
      <c r="J58" s="190"/>
      <c r="K58" s="192" t="s">
        <v>73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-152.30000000000001</v>
      </c>
      <c r="D72" s="112">
        <v>-154.5</v>
      </c>
      <c r="E72" s="73" t="s">
        <v>116</v>
      </c>
      <c r="F72" s="112">
        <v>23</v>
      </c>
      <c r="G72" s="112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-129.68</v>
      </c>
      <c r="D73" s="112">
        <v>-132.35</v>
      </c>
      <c r="E73" s="74" t="s">
        <v>120</v>
      </c>
      <c r="F73" s="114">
        <v>36</v>
      </c>
      <c r="G73" s="114">
        <v>45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-209.27</v>
      </c>
      <c r="D74" s="112">
        <v>-210.56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</v>
      </c>
      <c r="D75" s="112">
        <v>-112.84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</v>
      </c>
      <c r="D76" s="112">
        <v>25.16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31.9</v>
      </c>
      <c r="D77" s="112">
        <v>29.45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23.6</v>
      </c>
      <c r="D78" s="112">
        <v>21.86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24.48</v>
      </c>
      <c r="D79" s="112">
        <v>22.73</v>
      </c>
      <c r="E79" s="73" t="s">
        <v>150</v>
      </c>
      <c r="F79" s="112">
        <v>23</v>
      </c>
      <c r="G79" s="112">
        <v>16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5.1100000000000002E-5</v>
      </c>
      <c r="D80" s="113">
        <v>5.0500000000000001E-5</v>
      </c>
      <c r="E80" s="74" t="s">
        <v>155</v>
      </c>
      <c r="F80" s="114">
        <v>29</v>
      </c>
      <c r="G80" s="114">
        <v>79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159</v>
      </c>
      <c r="C84" s="159"/>
    </row>
    <row r="85" spans="2:16" ht="15" customHeight="1" x14ac:dyDescent="0.25">
      <c r="B85" s="140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2026-02-11T03:51:23Z</dcterms:modified>
</cp:coreProperties>
</file>