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I19" i="1" s="1"/>
  <c r="J18" i="1" s="1"/>
  <c r="G18" i="1" l="1"/>
  <c r="F18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<sst xmlns="http://schemas.openxmlformats.org/spreadsheetml/2006/main" count="215" uniqueCount="199">
  <si>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</si>
  <si>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</si>
  <si>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</si>
  <si>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</si>
  <si>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</si>
  <si>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</si>
  <si>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</si>
  <si>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</si>
  <si>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</si>
  <si>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</si>
  <si>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</si>
  <si>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</si>
  <si>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</si>
  <si>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</si>
  <si>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</si>
  <si>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</si>
  <si>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</si>
  <si>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</si>
  <si>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</si>
  <si>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</si>
  <si>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</si>
  <si>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</si>
  <si>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</si>
  <si>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</si>
  <si>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</si>
  <si>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</si>
  <si>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</si>
  <si>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</si>
  <si>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</si>
  <si>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</si>
  <si>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</si>
  <si>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</si>
  <si>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</si>
  <si>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</si>
  <si>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</si>
  <si>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</si>
  <si>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</si>
  <si>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</si>
  <si>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</si>
  <si>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</si>
  <si>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</si>
  <si>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</si>
  <si>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</si>
  <si>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</si>
  <si>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</si>
  <si>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</si>
  <si>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</si>
  <si>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</si>
  <si>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</si>
  <si>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</si>
  <si>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</si>
  <si>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</si>
  <si>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</si>
  <si>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</si>
  <si>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</si>
  <si>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</si>
  <si>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</si>
  <si>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</si>
  <si>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</si>
  <si>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</si>
  <si>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</si>
  <si>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</si>
  <si>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</si>
  <si>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</si>
  <si>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</si>
  <si>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</si>
  <si>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</si>
  <si>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</si>
  <si>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</si>
  <si>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</si>
  <si>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</si>
  <si>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</si>
  <si>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</si>
  <si>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</si>
  <si>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</si>
  <si>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</si>
  <si>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</si>
  <si>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</si>
  <si>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</si>
  <si>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</si>
  <si>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</si>
  <si>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</si>
  <si>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</si>
  <si>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</si>
  <si>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</si>
  <si>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</si>
  <si>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</si>
  <si>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</si>
  <si>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</si>
  <si>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</si>
  <si>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</si>
  <si>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</si>
  <si>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</si>
  <si>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</si>
  <si>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</si>
  <si>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</si>
  <si>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</si>
  <si>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</si>
  <si>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</si>
  <si>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</si>
  <si>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</si>
  <si>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</si>
  <si>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</si>
  <si>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</si>
  <si>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</si>
  <si>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</si>
  <si>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</si>
  <si>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</si>
  <si>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</si>
  <si>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</si>
  <si>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</si>
  <si>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</si>
  <si>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</si>
  <si>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</si>
  <si>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</si>
  <si>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</si>
  <si>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</si>
  <si>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</si>
  <si>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</si>
  <si>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</si>
  <si>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</si>
  <si>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</si>
  <si>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</si>
  <si>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</si>
  <si>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</si>
  <si>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</si>
  <si>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</si>
  <si>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</si>
  <si>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</si>
  <si>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</si>
  <si>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</si>
  <si>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</si>
  <si>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</si>
  <si>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</si>
  <si>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</si>
  <si>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</si>
  <si>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</si>
  <si>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</si>
  <si>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</si>
  <si>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</si>
  <si>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</si>
  <si>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</si>
  <si>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</si>
  <si>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</si>
  <si>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</si>
  <si>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</si>
  <si>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</si>
  <si>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</si>
  <si>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</si>
  <si>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</si>
  <si>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</si>
  <si>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</si>
  <si>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</si>
  <si>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</si>
  <si>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</si>
  <si>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</si>
  <si>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</si>
  <si>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</si>
  <si>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</si>
  <si>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</si>
  <si>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</si>
  <si>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</si>
  <si>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</si>
  <si>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</si>
  <si>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</si>
  <si>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</si>
  <si>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</si>
  <si>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</si>
  <si>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</si>
  <si>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</si>
  <si>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</si>
  <si>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</si>
  <si>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</si>
  <si>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</si>
  <si>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</si>
  <si>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</si>
  <si>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</si>
  <si>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</si>
  <si>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</si>
  <si>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</si>
  <si>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</si>
  <si>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</si>
  <si>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</si>
  <si>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>김부진</t>
    <phoneticPr fontId="3" type="noConversion"/>
  </si>
  <si>
    <t>1) 모든 타겟, B filter제외하고 관측</t>
    <phoneticPr fontId="3" type="noConversion"/>
  </si>
  <si>
    <t xml:space="preserve"> /  /  /  /</t>
    <phoneticPr fontId="3" type="noConversion"/>
  </si>
  <si>
    <t>1) 방풍막 분리</t>
    <phoneticPr fontId="3" type="noConversion"/>
  </si>
  <si>
    <t>ENG-DIR</t>
    <phoneticPr fontId="3" type="noConversion"/>
  </si>
  <si>
    <t xml:space="preserve"> /  /  /  /</t>
    <phoneticPr fontId="3" type="noConversion"/>
  </si>
  <si>
    <t>TMT</t>
    <phoneticPr fontId="3" type="noConversion"/>
  </si>
  <si>
    <t>MMA</t>
    <phoneticPr fontId="3" type="noConversion"/>
  </si>
  <si>
    <t>SE</t>
    <phoneticPr fontId="3" type="noConversion"/>
  </si>
  <si>
    <t xml:space="preserve"> 20s/25k 31s/24k 48s/21k</t>
    <phoneticPr fontId="3" type="noConversion"/>
  </si>
  <si>
    <t>SE</t>
    <phoneticPr fontId="3" type="noConversion"/>
  </si>
  <si>
    <t xml:space="preserve"> 20s/31k 24s/26k 32s/26k 45s/28k 60s/28k</t>
    <phoneticPr fontId="3" type="noConversion"/>
  </si>
  <si>
    <t>M_015255-015256:K</t>
    <phoneticPr fontId="3" type="noConversion"/>
  </si>
  <si>
    <t>M_015309-015310:K</t>
    <phoneticPr fontId="3" type="noConversion"/>
  </si>
  <si>
    <t>ENG-KSP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</si>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</sst>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I18" sqref="I18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04" t="s">
        <v>0</v>
      </c>
      <c r="C2" s="20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05">
        <v>46040</v>
      </c>
      <c r="D3" s="206"/>
      <c r="E3" s="1"/>
      <c r="F3" s="1"/>
      <c r="G3" s="1"/>
      <c r="H3" s="1"/>
      <c r="I3" s="1"/>
      <c r="J3" s="1"/>
      <c r="K3" s="32" t="s">
        <v>2</v>
      </c>
      <c r="L3" s="207">
        <f>(P31-(P32+P33))/P31*100</f>
        <v>100</v>
      </c>
      <c r="M3" s="207"/>
      <c r="N3" s="32" t="s">
        <v>3</v>
      </c>
      <c r="O3" s="207">
        <f>(P31-P33)/P31*100</f>
        <v>100</v>
      </c>
      <c r="P3" s="207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4" t="s">
        <v>6</v>
      </c>
      <c r="C7" s="20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9">
        <v>0.78472222222222221</v>
      </c>
      <c r="D9" s="115">
        <v>1.93</v>
      </c>
      <c r="E9" s="115">
        <v>13</v>
      </c>
      <c r="F9" s="115">
        <v>35</v>
      </c>
      <c r="G9" s="116" t="s">
        <v>191</v>
      </c>
      <c r="H9" s="115">
        <v>5</v>
      </c>
      <c r="I9" s="116">
        <v>0.1</v>
      </c>
      <c r="J9" s="117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25" t="s">
        <v>22</v>
      </c>
      <c r="C10" s="119">
        <v>0.9375</v>
      </c>
      <c r="D10" s="115">
        <v>1.59</v>
      </c>
      <c r="E10" s="115">
        <v>9</v>
      </c>
      <c r="F10" s="115">
        <v>60</v>
      </c>
      <c r="G10" s="116" t="s">
        <v>193</v>
      </c>
      <c r="H10" s="115">
        <v>3</v>
      </c>
      <c r="I10" s="122"/>
      <c r="J10" s="11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7">
        <v>0.10416666666666667</v>
      </c>
      <c r="D11" s="138">
        <v>2.78</v>
      </c>
      <c r="E11" s="138">
        <v>6</v>
      </c>
      <c r="F11" s="138">
        <v>77</v>
      </c>
      <c r="G11" s="139" t="s">
        <v>198</v>
      </c>
      <c r="H11" s="140">
        <v>4</v>
      </c>
      <c r="I11" s="141"/>
      <c r="J11" s="142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23.319444444444446</v>
      </c>
      <c r="D12" s="11">
        <f>AVERAGE(D9:D11)</f>
        <v>2.1</v>
      </c>
      <c r="E12" s="11">
        <f>AVERAGE(E9:E11)</f>
        <v>9.3333333333333339</v>
      </c>
      <c r="F12" s="12">
        <f>AVERAGE(F9:F11)</f>
        <v>57.333333333333336</v>
      </c>
      <c r="G12" s="13"/>
      <c r="H12" s="14">
        <f>AVERAGE(H9:H11)</f>
        <v>4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4" t="s">
        <v>25</v>
      </c>
      <c r="C14" s="20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8" t="s">
        <v>180</v>
      </c>
      <c r="D16" s="120" t="s">
        <v>174</v>
      </c>
      <c r="E16" s="116" t="s">
        <v>181</v>
      </c>
      <c r="F16" s="116" t="s">
        <v>190</v>
      </c>
      <c r="G16" s="116" t="s">
        <v>187</v>
      </c>
      <c r="H16" s="116" t="s">
        <v>197</v>
      </c>
      <c r="I16" s="116" t="s">
        <v>189</v>
      </c>
      <c r="J16" s="116" t="s">
        <v>174</v>
      </c>
      <c r="K16" s="116"/>
      <c r="L16" s="91"/>
      <c r="M16" s="91"/>
      <c r="N16" s="91"/>
      <c r="O16" s="91"/>
      <c r="P16" s="116" t="s">
        <v>173</v>
      </c>
    </row>
    <row r="17" spans="1:16" s="75" customFormat="1" ht="14.1" customHeight="1" x14ac:dyDescent="0.25">
      <c r="A17" s="31"/>
      <c r="B17" s="21" t="s">
        <v>41</v>
      </c>
      <c r="C17" s="119">
        <v>0.6972222222222223</v>
      </c>
      <c r="D17" s="119">
        <v>0.7006944444444444</v>
      </c>
      <c r="E17" s="119">
        <v>0.7715277777777777</v>
      </c>
      <c r="F17" s="132">
        <v>0.79166666666666663</v>
      </c>
      <c r="G17" s="119">
        <v>0.875</v>
      </c>
      <c r="H17" s="119">
        <v>8.3333333333333329E-2</v>
      </c>
      <c r="I17" s="119">
        <v>9.930555555555555E-2</v>
      </c>
      <c r="J17" s="119">
        <v>0.11944444444444445</v>
      </c>
      <c r="K17" s="124"/>
      <c r="L17" s="124"/>
      <c r="M17" s="124"/>
      <c r="N17" s="124"/>
      <c r="O17" s="124"/>
      <c r="P17" s="132">
        <v>0.125</v>
      </c>
    </row>
    <row r="18" spans="1:16" s="75" customFormat="1" ht="14.1" customHeight="1" x14ac:dyDescent="0.25">
      <c r="A18" s="31"/>
      <c r="B18" s="21" t="s">
        <v>42</v>
      </c>
      <c r="C18" s="116">
        <v>15148</v>
      </c>
      <c r="D18" s="116">
        <f>C18+1</f>
        <v>15149</v>
      </c>
      <c r="E18" s="116">
        <f>D19+1</f>
        <v>15162</v>
      </c>
      <c r="F18" s="116">
        <f t="shared" ref="F18" si="0">E19+1</f>
        <v>15174</v>
      </c>
      <c r="G18" s="116">
        <f>F19+1</f>
        <v>15212</v>
      </c>
      <c r="H18" s="116">
        <f>G19+1</f>
        <v>15365</v>
      </c>
      <c r="I18" s="116">
        <f t="shared" ref="I18" si="1">H19+1</f>
        <v>15374</v>
      </c>
      <c r="J18" s="116">
        <f t="shared" ref="J18" si="2">I19+1</f>
        <v>15386</v>
      </c>
      <c r="K18" s="116"/>
      <c r="L18" s="91"/>
      <c r="M18" s="91"/>
      <c r="N18" s="91"/>
      <c r="O18" s="91"/>
      <c r="P18" s="116">
        <f>MAX(C18:O19)+1</f>
        <v>15391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15161</v>
      </c>
      <c r="E19" s="121">
        <v>15173</v>
      </c>
      <c r="F19" s="121">
        <v>15211</v>
      </c>
      <c r="G19" s="121">
        <v>15364</v>
      </c>
      <c r="H19" s="121">
        <v>15373</v>
      </c>
      <c r="I19" s="121">
        <f>I18+11</f>
        <v>15385</v>
      </c>
      <c r="J19" s="121">
        <v>15390</v>
      </c>
      <c r="K19" s="121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3">IF(ISNUMBER(D18),D19-D18+1,"")</f>
        <v>13</v>
      </c>
      <c r="E20" s="97">
        <f t="shared" si="3"/>
        <v>12</v>
      </c>
      <c r="F20" s="97">
        <f t="shared" si="3"/>
        <v>38</v>
      </c>
      <c r="G20" s="97">
        <f t="shared" si="3"/>
        <v>153</v>
      </c>
      <c r="H20" s="84">
        <f t="shared" si="3"/>
        <v>9</v>
      </c>
      <c r="I20" s="84">
        <f t="shared" si="3"/>
        <v>12</v>
      </c>
      <c r="J20" s="84">
        <f t="shared" si="3"/>
        <v>5</v>
      </c>
      <c r="K20" s="84" t="str">
        <f t="shared" si="3"/>
        <v/>
      </c>
      <c r="L20" s="84" t="str">
        <f t="shared" si="3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2" t="s">
        <v>45</v>
      </c>
      <c r="C22" s="21" t="s">
        <v>21</v>
      </c>
      <c r="D22" s="21" t="s">
        <v>23</v>
      </c>
      <c r="E22" s="21" t="s">
        <v>46</v>
      </c>
      <c r="F22" s="213" t="s">
        <v>47</v>
      </c>
      <c r="G22" s="213"/>
      <c r="H22" s="213"/>
      <c r="I22" s="213"/>
      <c r="J22" s="21" t="s">
        <v>21</v>
      </c>
      <c r="K22" s="21" t="s">
        <v>23</v>
      </c>
      <c r="L22" s="21" t="s">
        <v>46</v>
      </c>
      <c r="M22" s="213" t="s">
        <v>47</v>
      </c>
      <c r="N22" s="213"/>
      <c r="O22" s="213"/>
      <c r="P22" s="213"/>
    </row>
    <row r="23" spans="1:16" ht="13.5" customHeight="1" x14ac:dyDescent="0.25">
      <c r="B23" s="212"/>
      <c r="C23" s="119"/>
      <c r="D23" s="119"/>
      <c r="E23" s="116" t="s">
        <v>182</v>
      </c>
      <c r="F23" s="211" t="s">
        <v>188</v>
      </c>
      <c r="G23" s="211"/>
      <c r="H23" s="211"/>
      <c r="I23" s="211"/>
      <c r="J23" s="119"/>
      <c r="K23" s="119"/>
      <c r="L23" s="116" t="s">
        <v>178</v>
      </c>
      <c r="M23" s="211" t="s">
        <v>185</v>
      </c>
      <c r="N23" s="211"/>
      <c r="O23" s="211"/>
      <c r="P23" s="211"/>
    </row>
    <row r="24" spans="1:16" ht="13.5" customHeight="1" x14ac:dyDescent="0.25">
      <c r="B24" s="212"/>
      <c r="C24" s="119">
        <v>0.76111111111111107</v>
      </c>
      <c r="D24" s="119">
        <v>0.76458333333333339</v>
      </c>
      <c r="E24" s="116" t="s">
        <v>172</v>
      </c>
      <c r="F24" s="211" t="s">
        <v>192</v>
      </c>
      <c r="G24" s="211"/>
      <c r="H24" s="211"/>
      <c r="I24" s="211"/>
      <c r="J24" s="128"/>
      <c r="K24" s="128"/>
      <c r="L24" s="116" t="s">
        <v>179</v>
      </c>
      <c r="M24" s="211" t="s">
        <v>185</v>
      </c>
      <c r="N24" s="211"/>
      <c r="O24" s="211"/>
      <c r="P24" s="211"/>
    </row>
    <row r="25" spans="1:16" ht="13.5" customHeight="1" x14ac:dyDescent="0.25">
      <c r="B25" s="212"/>
      <c r="C25" s="119"/>
      <c r="D25" s="119"/>
      <c r="E25" s="116" t="s">
        <v>177</v>
      </c>
      <c r="F25" s="211" t="s">
        <v>185</v>
      </c>
      <c r="G25" s="211"/>
      <c r="H25" s="211"/>
      <c r="I25" s="211"/>
      <c r="J25" s="119"/>
      <c r="K25" s="119"/>
      <c r="L25" s="116" t="s">
        <v>172</v>
      </c>
      <c r="M25" s="211" t="s">
        <v>185</v>
      </c>
      <c r="N25" s="211"/>
      <c r="O25" s="211"/>
      <c r="P25" s="211"/>
    </row>
    <row r="26" spans="1:16" ht="13.5" customHeight="1" x14ac:dyDescent="0.25">
      <c r="B26" s="212"/>
      <c r="C26" s="119">
        <v>0.76527777777777783</v>
      </c>
      <c r="D26" s="119">
        <v>0.77013888888888893</v>
      </c>
      <c r="E26" s="116" t="s">
        <v>176</v>
      </c>
      <c r="F26" s="211" t="s">
        <v>194</v>
      </c>
      <c r="G26" s="211"/>
      <c r="H26" s="211"/>
      <c r="I26" s="211"/>
      <c r="J26" s="128"/>
      <c r="K26" s="128"/>
      <c r="L26" s="116" t="s">
        <v>175</v>
      </c>
      <c r="M26" s="211" t="s">
        <v>185</v>
      </c>
      <c r="N26" s="211"/>
      <c r="O26" s="211"/>
      <c r="P26" s="211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204" t="s">
        <v>48</v>
      </c>
      <c r="C28" s="204"/>
      <c r="D28" s="20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14"/>
      <c r="E30" s="114"/>
      <c r="F30" s="114">
        <v>8.3333333333333329E-2</v>
      </c>
      <c r="G30" s="114"/>
      <c r="H30" s="114"/>
      <c r="I30" s="114"/>
      <c r="J30" s="114"/>
      <c r="K30" s="127"/>
      <c r="L30" s="114"/>
      <c r="M30" s="114"/>
      <c r="N30" s="114"/>
      <c r="O30" s="114">
        <v>0.20347222222222219</v>
      </c>
      <c r="P30" s="98">
        <f>SUM(C30:J30,L30:N30)</f>
        <v>8.3333333333333329E-2</v>
      </c>
    </row>
    <row r="31" spans="1:16" ht="14.1" customHeight="1" x14ac:dyDescent="0.25">
      <c r="B31" s="22" t="s">
        <v>167</v>
      </c>
      <c r="C31" s="107"/>
      <c r="D31" s="134">
        <v>1.5972222222222224E-2</v>
      </c>
      <c r="E31" s="134"/>
      <c r="F31" s="134">
        <v>8.3333333333333329E-2</v>
      </c>
      <c r="G31" s="133"/>
      <c r="H31" s="133"/>
      <c r="I31" s="133"/>
      <c r="J31" s="133"/>
      <c r="K31" s="134">
        <v>4.1666666666666664E-2</v>
      </c>
      <c r="L31" s="126"/>
      <c r="M31" s="126"/>
      <c r="N31" s="134">
        <v>0.20833333333333334</v>
      </c>
      <c r="O31" s="129"/>
      <c r="P31" s="98">
        <f>SUM(C31:N31)</f>
        <v>0.34930555555555554</v>
      </c>
    </row>
    <row r="32" spans="1:16" ht="14.1" customHeight="1" x14ac:dyDescent="0.25">
      <c r="B32" s="22" t="s">
        <v>63</v>
      </c>
      <c r="C32" s="108"/>
      <c r="D32" s="135"/>
      <c r="E32" s="135"/>
      <c r="F32" s="130"/>
      <c r="G32" s="130"/>
      <c r="H32" s="130"/>
      <c r="I32" s="130"/>
      <c r="J32" s="130"/>
      <c r="K32" s="130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05"/>
      <c r="D33" s="101"/>
      <c r="E33" s="136"/>
      <c r="F33" s="101"/>
      <c r="G33" s="101"/>
      <c r="H33" s="101"/>
      <c r="I33" s="101"/>
      <c r="J33" s="101"/>
      <c r="K33" s="13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23">
        <f t="shared" ref="D34:P34" si="4">D31-D32-D33</f>
        <v>1.5972222222222224E-2</v>
      </c>
      <c r="E34" s="93">
        <f t="shared" si="4"/>
        <v>0</v>
      </c>
      <c r="F34" s="93">
        <f t="shared" si="4"/>
        <v>8.3333333333333329E-2</v>
      </c>
      <c r="G34" s="93">
        <f t="shared" si="4"/>
        <v>0</v>
      </c>
      <c r="H34" s="93">
        <f t="shared" si="4"/>
        <v>0</v>
      </c>
      <c r="I34" s="93">
        <f t="shared" si="4"/>
        <v>0</v>
      </c>
      <c r="J34" s="93">
        <f t="shared" si="4"/>
        <v>0</v>
      </c>
      <c r="K34" s="93">
        <f t="shared" si="4"/>
        <v>4.1666666666666664E-2</v>
      </c>
      <c r="L34" s="93">
        <f t="shared" si="4"/>
        <v>0</v>
      </c>
      <c r="M34" s="93">
        <f t="shared" si="4"/>
        <v>0</v>
      </c>
      <c r="N34" s="93">
        <f t="shared" si="4"/>
        <v>0.20833333333333334</v>
      </c>
      <c r="O34" s="94"/>
      <c r="P34" s="95">
        <f t="shared" si="4"/>
        <v>0.34930555555555554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5" t="s">
        <v>65</v>
      </c>
      <c r="C36" s="199" t="s">
        <v>195</v>
      </c>
      <c r="D36" s="200"/>
      <c r="E36" s="199" t="s">
        <v>196</v>
      </c>
      <c r="F36" s="200"/>
      <c r="G36" s="201"/>
      <c r="H36" s="202"/>
      <c r="I36" s="203"/>
      <c r="J36" s="200"/>
      <c r="K36" s="203"/>
      <c r="L36" s="200"/>
      <c r="M36" s="203"/>
      <c r="N36" s="200"/>
      <c r="O36" s="193"/>
      <c r="P36" s="193"/>
    </row>
    <row r="37" spans="2:16" ht="18" customHeight="1" x14ac:dyDescent="0.25">
      <c r="B37" s="196"/>
      <c r="C37" s="214"/>
      <c r="D37" s="214"/>
      <c r="E37" s="194"/>
      <c r="F37" s="193"/>
      <c r="G37" s="198"/>
      <c r="H37" s="193"/>
      <c r="I37" s="194"/>
      <c r="J37" s="193"/>
      <c r="K37" s="194"/>
      <c r="L37" s="193"/>
      <c r="M37" s="193"/>
      <c r="N37" s="193"/>
      <c r="O37" s="193"/>
      <c r="P37" s="193"/>
    </row>
    <row r="38" spans="2:16" ht="18" customHeight="1" x14ac:dyDescent="0.25">
      <c r="B38" s="196"/>
      <c r="C38" s="198"/>
      <c r="D38" s="193"/>
      <c r="E38" s="194"/>
      <c r="F38" s="193"/>
      <c r="G38" s="194"/>
      <c r="H38" s="193"/>
      <c r="I38" s="194"/>
      <c r="J38" s="193"/>
      <c r="K38" s="194"/>
      <c r="L38" s="193"/>
      <c r="M38" s="194"/>
      <c r="N38" s="193"/>
      <c r="O38" s="193"/>
      <c r="P38" s="193"/>
    </row>
    <row r="39" spans="2:16" ht="18" customHeight="1" x14ac:dyDescent="0.25">
      <c r="B39" s="196"/>
      <c r="C39" s="193"/>
      <c r="D39" s="193"/>
      <c r="E39" s="194"/>
      <c r="F39" s="193"/>
      <c r="G39" s="198"/>
      <c r="H39" s="193"/>
      <c r="I39" s="194"/>
      <c r="J39" s="193"/>
      <c r="K39" s="194"/>
      <c r="L39" s="193"/>
      <c r="M39" s="198"/>
      <c r="N39" s="193"/>
      <c r="O39" s="193"/>
      <c r="P39" s="193"/>
    </row>
    <row r="40" spans="2:16" ht="18" customHeight="1" x14ac:dyDescent="0.25">
      <c r="B40" s="196"/>
      <c r="C40" s="193"/>
      <c r="D40" s="193"/>
      <c r="E40" s="193"/>
      <c r="F40" s="193"/>
      <c r="G40" s="193"/>
      <c r="H40" s="193"/>
      <c r="I40" s="193"/>
      <c r="J40" s="193"/>
      <c r="K40" s="194"/>
      <c r="L40" s="193"/>
      <c r="M40" s="193"/>
      <c r="N40" s="193"/>
      <c r="O40" s="193"/>
      <c r="P40" s="193"/>
    </row>
    <row r="41" spans="2:16" ht="18" customHeight="1" x14ac:dyDescent="0.25">
      <c r="B41" s="197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4" t="s">
        <v>66</v>
      </c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6"/>
    </row>
    <row r="44" spans="2:16" ht="14.1" customHeight="1" x14ac:dyDescent="0.25">
      <c r="B44" s="187" t="s">
        <v>184</v>
      </c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9"/>
    </row>
    <row r="45" spans="2:16" ht="14.1" customHeight="1" x14ac:dyDescent="0.25">
      <c r="B45" s="190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2"/>
    </row>
    <row r="46" spans="2:16" ht="14.1" customHeight="1" x14ac:dyDescent="0.25"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70"/>
    </row>
    <row r="47" spans="2:16" ht="14.1" customHeight="1" x14ac:dyDescent="0.25">
      <c r="B47" s="168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70"/>
    </row>
    <row r="48" spans="2:16" ht="14.1" customHeight="1" x14ac:dyDescent="0.25">
      <c r="B48" s="168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 x14ac:dyDescent="0.25">
      <c r="B49" s="168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70"/>
    </row>
    <row r="50" spans="2:16" ht="14.1" customHeight="1" x14ac:dyDescent="0.25">
      <c r="B50" s="168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70"/>
    </row>
    <row r="51" spans="2:16" ht="14.1" customHeight="1" x14ac:dyDescent="0.25">
      <c r="B51" s="168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70"/>
    </row>
    <row r="52" spans="2:16" ht="14.1" customHeight="1" thickBot="1" x14ac:dyDescent="0.3">
      <c r="B52" s="171"/>
      <c r="C52" s="172"/>
      <c r="D52" s="169"/>
      <c r="E52" s="169"/>
      <c r="F52" s="169"/>
      <c r="G52" s="172"/>
      <c r="H52" s="172"/>
      <c r="I52" s="172"/>
      <c r="J52" s="172"/>
      <c r="K52" s="172"/>
      <c r="L52" s="172"/>
      <c r="M52" s="172"/>
      <c r="N52" s="172"/>
      <c r="O52" s="172"/>
      <c r="P52" s="173"/>
    </row>
    <row r="53" spans="2:16" ht="14.1" customHeight="1" thickTop="1" thickBot="1" x14ac:dyDescent="0.3">
      <c r="B53" s="174" t="s">
        <v>164</v>
      </c>
      <c r="C53" s="175"/>
      <c r="D53" s="89"/>
      <c r="E53" s="89"/>
      <c r="F53" s="89"/>
      <c r="G53" s="178"/>
      <c r="H53" s="179"/>
      <c r="I53" s="179"/>
      <c r="J53" s="179"/>
      <c r="K53" s="179"/>
      <c r="L53" s="179"/>
      <c r="M53" s="179"/>
      <c r="N53" s="179"/>
      <c r="O53" s="179"/>
      <c r="P53" s="180"/>
    </row>
    <row r="54" spans="2:16" ht="14.1" customHeight="1" thickTop="1" thickBot="1" x14ac:dyDescent="0.3">
      <c r="B54" s="176" t="s">
        <v>163</v>
      </c>
      <c r="C54" s="177"/>
      <c r="D54" s="177"/>
      <c r="E54" s="177"/>
      <c r="F54" s="89"/>
      <c r="G54" s="181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25"/>
    <row r="56" spans="2:16" ht="17.25" customHeight="1" x14ac:dyDescent="0.25">
      <c r="B56" s="155" t="s">
        <v>67</v>
      </c>
      <c r="C56" s="15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6" t="s">
        <v>68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59" t="s">
        <v>69</v>
      </c>
      <c r="O57" s="157"/>
      <c r="P57" s="160"/>
    </row>
    <row r="58" spans="2:16" ht="17.100000000000001" customHeight="1" x14ac:dyDescent="0.25">
      <c r="B58" s="161" t="s">
        <v>70</v>
      </c>
      <c r="C58" s="162"/>
      <c r="D58" s="163"/>
      <c r="E58" s="161" t="s">
        <v>71</v>
      </c>
      <c r="F58" s="162"/>
      <c r="G58" s="163"/>
      <c r="H58" s="162" t="s">
        <v>72</v>
      </c>
      <c r="I58" s="162"/>
      <c r="J58" s="162"/>
      <c r="K58" s="164" t="s">
        <v>73</v>
      </c>
      <c r="L58" s="162"/>
      <c r="M58" s="165"/>
      <c r="N58" s="166"/>
      <c r="O58" s="162"/>
      <c r="P58" s="167"/>
    </row>
    <row r="59" spans="2:16" ht="20.100000000000001" customHeight="1" x14ac:dyDescent="0.25">
      <c r="B59" s="143" t="s">
        <v>74</v>
      </c>
      <c r="C59" s="144"/>
      <c r="D59" s="29" t="b">
        <v>1</v>
      </c>
      <c r="E59" s="143" t="s">
        <v>75</v>
      </c>
      <c r="F59" s="144"/>
      <c r="G59" s="29" t="b">
        <v>1</v>
      </c>
      <c r="H59" s="151" t="s">
        <v>76</v>
      </c>
      <c r="I59" s="144"/>
      <c r="J59" s="29" t="b">
        <v>1</v>
      </c>
      <c r="K59" s="151" t="s">
        <v>77</v>
      </c>
      <c r="L59" s="144"/>
      <c r="M59" s="29" t="b">
        <v>1</v>
      </c>
      <c r="N59" s="152" t="s">
        <v>78</v>
      </c>
      <c r="O59" s="144"/>
      <c r="P59" s="29" t="b">
        <v>1</v>
      </c>
    </row>
    <row r="60" spans="2:16" ht="20.100000000000001" customHeight="1" x14ac:dyDescent="0.25">
      <c r="B60" s="143" t="s">
        <v>79</v>
      </c>
      <c r="C60" s="144"/>
      <c r="D60" s="29" t="b">
        <v>1</v>
      </c>
      <c r="E60" s="143" t="s">
        <v>80</v>
      </c>
      <c r="F60" s="144"/>
      <c r="G60" s="29" t="b">
        <v>1</v>
      </c>
      <c r="H60" s="151" t="s">
        <v>81</v>
      </c>
      <c r="I60" s="144"/>
      <c r="J60" s="29" t="b">
        <v>1</v>
      </c>
      <c r="K60" s="151" t="s">
        <v>82</v>
      </c>
      <c r="L60" s="144"/>
      <c r="M60" s="29" t="b">
        <v>1</v>
      </c>
      <c r="N60" s="152" t="s">
        <v>83</v>
      </c>
      <c r="O60" s="144"/>
      <c r="P60" s="29" t="b">
        <v>1</v>
      </c>
    </row>
    <row r="61" spans="2:16" ht="20.100000000000001" customHeight="1" x14ac:dyDescent="0.25">
      <c r="B61" s="143" t="s">
        <v>84</v>
      </c>
      <c r="C61" s="144"/>
      <c r="D61" s="29" t="b">
        <v>1</v>
      </c>
      <c r="E61" s="143" t="s">
        <v>85</v>
      </c>
      <c r="F61" s="144"/>
      <c r="G61" s="29" t="b">
        <v>1</v>
      </c>
      <c r="H61" s="151" t="s">
        <v>86</v>
      </c>
      <c r="I61" s="144"/>
      <c r="J61" s="29" t="b">
        <v>1</v>
      </c>
      <c r="K61" s="151" t="s">
        <v>87</v>
      </c>
      <c r="L61" s="144"/>
      <c r="M61" s="29" t="b">
        <v>1</v>
      </c>
      <c r="N61" s="152" t="s">
        <v>88</v>
      </c>
      <c r="O61" s="144"/>
      <c r="P61" s="29" t="b">
        <v>1</v>
      </c>
    </row>
    <row r="62" spans="2:16" ht="20.100000000000001" customHeight="1" x14ac:dyDescent="0.25">
      <c r="B62" s="151" t="s">
        <v>86</v>
      </c>
      <c r="C62" s="144"/>
      <c r="D62" s="29" t="b">
        <v>1</v>
      </c>
      <c r="E62" s="143" t="s">
        <v>89</v>
      </c>
      <c r="F62" s="144"/>
      <c r="G62" s="29" t="b">
        <v>1</v>
      </c>
      <c r="H62" s="151" t="s">
        <v>90</v>
      </c>
      <c r="I62" s="144"/>
      <c r="J62" s="29" t="b">
        <v>0</v>
      </c>
      <c r="K62" s="151" t="s">
        <v>91</v>
      </c>
      <c r="L62" s="144"/>
      <c r="M62" s="29" t="b">
        <v>1</v>
      </c>
      <c r="N62" s="152" t="s">
        <v>81</v>
      </c>
      <c r="O62" s="144"/>
      <c r="P62" s="29" t="b">
        <v>1</v>
      </c>
    </row>
    <row r="63" spans="2:16" ht="20.100000000000001" customHeight="1" x14ac:dyDescent="0.25">
      <c r="B63" s="151" t="s">
        <v>92</v>
      </c>
      <c r="C63" s="144"/>
      <c r="D63" s="29" t="b">
        <v>1</v>
      </c>
      <c r="E63" s="143" t="s">
        <v>93</v>
      </c>
      <c r="F63" s="144"/>
      <c r="G63" s="29" t="b">
        <v>1</v>
      </c>
      <c r="H63" s="34"/>
      <c r="I63" s="35"/>
      <c r="J63" s="36"/>
      <c r="K63" s="151" t="s">
        <v>94</v>
      </c>
      <c r="L63" s="144"/>
      <c r="M63" s="29" t="b">
        <v>1</v>
      </c>
      <c r="N63" s="152" t="s">
        <v>162</v>
      </c>
      <c r="O63" s="144"/>
      <c r="P63" s="29" t="b">
        <v>1</v>
      </c>
    </row>
    <row r="64" spans="2:16" ht="20.100000000000001" customHeight="1" x14ac:dyDescent="0.25">
      <c r="B64" s="151" t="s">
        <v>95</v>
      </c>
      <c r="C64" s="144"/>
      <c r="D64" s="29" t="b">
        <v>0</v>
      </c>
      <c r="E64" s="143" t="s">
        <v>96</v>
      </c>
      <c r="F64" s="144"/>
      <c r="G64" s="29" t="b">
        <v>1</v>
      </c>
      <c r="H64" s="37"/>
      <c r="I64" s="38"/>
      <c r="J64" s="39"/>
      <c r="K64" s="153" t="s">
        <v>97</v>
      </c>
      <c r="L64" s="15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3" t="s">
        <v>160</v>
      </c>
      <c r="F65" s="14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5" t="s">
        <v>103</v>
      </c>
      <c r="C69" s="145"/>
      <c r="D69" s="47"/>
      <c r="E69" s="47"/>
      <c r="F69" s="147" t="s">
        <v>104</v>
      </c>
      <c r="G69" s="149" t="s">
        <v>105</v>
      </c>
      <c r="H69" s="47"/>
      <c r="I69" s="145" t="s">
        <v>106</v>
      </c>
      <c r="J69" s="145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6"/>
      <c r="C70" s="146"/>
      <c r="D70" s="51"/>
      <c r="E70" s="52"/>
      <c r="F70" s="148"/>
      <c r="G70" s="150"/>
      <c r="H70" s="53"/>
      <c r="I70" s="146"/>
      <c r="J70" s="146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-152</v>
      </c>
      <c r="D72" s="227">
        <v>-155.9</v>
      </c>
      <c r="E72" s="73" t="s">
        <v>116</v>
      </c>
      <c r="F72" s="109">
        <v>22</v>
      </c>
      <c r="G72" s="227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-129</v>
      </c>
      <c r="D73" s="227">
        <v>-132.5</v>
      </c>
      <c r="E73" s="74" t="s">
        <v>120</v>
      </c>
      <c r="F73" s="111">
        <v>23</v>
      </c>
      <c r="G73" s="228">
        <v>32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-209.22499999999999</v>
      </c>
      <c r="D74" s="227">
        <v>-211.3</v>
      </c>
      <c r="E74" s="74" t="s">
        <v>125</v>
      </c>
      <c r="F74" s="112">
        <v>20</v>
      </c>
      <c r="G74" s="229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-109.3</v>
      </c>
      <c r="D75" s="227">
        <v>-113.45</v>
      </c>
      <c r="E75" s="74" t="s">
        <v>130</v>
      </c>
      <c r="F75" s="112">
        <v>40</v>
      </c>
      <c r="G75" s="229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27.5</v>
      </c>
      <c r="D76" s="227">
        <v>23.78</v>
      </c>
      <c r="E76" s="74" t="s">
        <v>135</v>
      </c>
      <c r="F76" s="112">
        <v>20</v>
      </c>
      <c r="G76" s="229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32.36</v>
      </c>
      <c r="D77" s="227">
        <v>27.63</v>
      </c>
      <c r="E77" s="74" t="s">
        <v>140</v>
      </c>
      <c r="F77" s="112">
        <v>150</v>
      </c>
      <c r="G77" s="229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24.154</v>
      </c>
      <c r="D78" s="227">
        <v>20.635999999999999</v>
      </c>
      <c r="E78" s="74" t="s">
        <v>145</v>
      </c>
      <c r="F78" s="113"/>
      <c r="G78" s="230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25</v>
      </c>
      <c r="D79" s="227">
        <v>21.47</v>
      </c>
      <c r="E79" s="73" t="s">
        <v>150</v>
      </c>
      <c r="F79" s="109">
        <v>23</v>
      </c>
      <c r="G79" s="227">
        <v>10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4.9100000000000001E-5</v>
      </c>
      <c r="D80" s="231">
        <v>4.88E-5</v>
      </c>
      <c r="E80" s="74" t="s">
        <v>155</v>
      </c>
      <c r="F80" s="111">
        <v>18</v>
      </c>
      <c r="G80" s="228">
        <v>79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8" t="s">
        <v>159</v>
      </c>
      <c r="C84" s="208"/>
    </row>
    <row r="85" spans="2:16" ht="15" customHeight="1" x14ac:dyDescent="0.25">
      <c r="B85" s="187" t="s">
        <v>186</v>
      </c>
      <c r="C85" s="209"/>
      <c r="D85" s="209"/>
      <c r="E85" s="209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210"/>
    </row>
    <row r="86" spans="2:16" ht="15" customHeight="1" x14ac:dyDescent="0.25">
      <c r="B86" s="187"/>
      <c r="C86" s="188"/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9"/>
    </row>
    <row r="87" spans="2:16" ht="15" customHeight="1" x14ac:dyDescent="0.25">
      <c r="B87" s="215"/>
      <c r="C87" s="216"/>
      <c r="D87" s="216"/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7"/>
    </row>
    <row r="88" spans="2:16" ht="15" customHeight="1" x14ac:dyDescent="0.25">
      <c r="B88" s="221"/>
      <c r="C88" s="222"/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3"/>
    </row>
    <row r="89" spans="2:16" ht="15" customHeight="1" x14ac:dyDescent="0.25">
      <c r="B89" s="224"/>
      <c r="C89" s="225"/>
      <c r="D89" s="225"/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6"/>
    </row>
    <row r="90" spans="2:16" ht="15" customHeight="1" x14ac:dyDescent="0.25">
      <c r="B90" s="221"/>
      <c r="C90" s="222"/>
      <c r="D90" s="222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3"/>
    </row>
    <row r="91" spans="2:16" ht="15" customHeight="1" x14ac:dyDescent="0.25">
      <c r="B91" s="221"/>
      <c r="C91" s="222"/>
      <c r="D91" s="222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3"/>
    </row>
    <row r="92" spans="2:16" ht="15" customHeight="1" x14ac:dyDescent="0.25">
      <c r="B92" s="215"/>
      <c r="C92" s="216"/>
      <c r="D92" s="216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7"/>
    </row>
    <row r="93" spans="2:16" ht="15" customHeight="1" x14ac:dyDescent="0.25">
      <c r="B93" s="215"/>
      <c r="C93" s="216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7"/>
    </row>
    <row r="94" spans="2:16" ht="15" customHeight="1" x14ac:dyDescent="0.25">
      <c r="B94" s="215"/>
      <c r="C94" s="216"/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7"/>
    </row>
    <row r="95" spans="2:16" ht="15" customHeight="1" x14ac:dyDescent="0.25">
      <c r="B95" s="215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7"/>
    </row>
    <row r="96" spans="2:16" ht="15" customHeight="1" x14ac:dyDescent="0.25">
      <c r="B96" s="215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7"/>
    </row>
    <row r="97" spans="2:16" ht="15" customHeight="1" x14ac:dyDescent="0.25">
      <c r="B97" s="215"/>
      <c r="C97" s="216"/>
      <c r="D97" s="216"/>
      <c r="E97" s="216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7"/>
    </row>
    <row r="98" spans="2:16" ht="15" customHeight="1" x14ac:dyDescent="0.25">
      <c r="B98" s="215"/>
      <c r="C98" s="216"/>
      <c r="D98" s="216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17"/>
    </row>
    <row r="99" spans="2:16" ht="15" customHeight="1" x14ac:dyDescent="0.25">
      <c r="B99" s="218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2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2026-01-19T03:03:38Z</dcterms:modified>
</cp:coreProperties>
</file>