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<sst xmlns="http://schemas.openxmlformats.org/spreadsheetml/2006/main" count="214" uniqueCount="200">
  <si>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</si>
  <si>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</si>
  <si>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</si>
  <si>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</si>
  <si>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</si>
  <si>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</si>
  <si>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</si>
  <si>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</si>
  <si>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</si>
  <si>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</si>
  <si>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</si>
  <si>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</si>
  <si>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</si>
  <si>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</si>
  <si>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</si>
  <si>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</si>
  <si>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</si>
  <si>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</si>
  <si>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</si>
  <si>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</si>
  <si>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</si>
  <si>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</si>
  <si>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</si>
  <si>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</si>
  <si>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</si>
  <si>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</si>
  <si>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</si>
  <si>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</si>
  <si>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</si>
  <si>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</si>
  <si>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</si>
  <si>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</si>
  <si>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</si>
  <si>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</si>
  <si>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</si>
  <si>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</si>
  <si>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</si>
  <si>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</si>
  <si>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</si>
  <si>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</si>
  <si>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</si>
  <si>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</si>
  <si>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</si>
  <si>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</si>
  <si>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</si>
  <si>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</si>
  <si>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</si>
  <si>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</si>
  <si>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</si>
  <si>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</si>
  <si>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</si>
  <si>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</si>
  <si>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</si>
  <si>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</si>
  <si>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</si>
  <si>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</si>
  <si>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</si>
  <si>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</si>
  <si>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</si>
  <si>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</si>
  <si>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</si>
  <si>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</si>
  <si>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</si>
  <si>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</si>
  <si>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</si>
  <si>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</si>
  <si>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</si>
  <si>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</si>
  <si>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</si>
  <si>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</si>
  <si>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</si>
  <si>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</si>
  <si>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</si>
  <si>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</si>
  <si>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</si>
  <si>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</si>
  <si>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</si>
  <si>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</si>
  <si>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</si>
  <si>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</si>
  <si>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</si>
  <si>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</si>
  <si>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</si>
  <si>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</si>
  <si>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</si>
  <si>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</si>
  <si>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</si>
  <si>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</si>
  <si>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</si>
  <si>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</si>
  <si>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</si>
  <si>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</si>
  <si>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</si>
  <si>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</si>
  <si>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</si>
  <si>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</si>
  <si>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</si>
  <si>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</si>
  <si>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</si>
  <si>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</si>
  <si>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</si>
  <si>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</si>
  <si>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</si>
  <si>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</si>
  <si>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</si>
  <si>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</si>
  <si>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</si>
  <si>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</si>
  <si>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</si>
  <si>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</si>
  <si>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</si>
  <si>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</si>
  <si>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</si>
  <si>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</si>
  <si>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</si>
  <si>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</si>
  <si>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</si>
  <si>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</si>
  <si>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</si>
  <si>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</si>
  <si>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</si>
  <si>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</si>
  <si>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</si>
  <si>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</si>
  <si>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</si>
  <si>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</si>
  <si>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</si>
  <si>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</si>
  <si>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</si>
  <si>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</si>
  <si>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</si>
  <si>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</si>
  <si>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</si>
  <si>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</si>
  <si>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</si>
  <si>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</si>
  <si>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</si>
  <si>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</si>
  <si>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</si>
  <si>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</si>
  <si>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</si>
  <si>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</si>
  <si>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</si>
  <si>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</si>
  <si>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</si>
  <si>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</si>
  <si>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</si>
  <si>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</si>
  <si>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</si>
  <si>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</si>
  <si>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</si>
  <si>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</si>
  <si>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</si>
  <si>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</si>
  <si>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</si>
  <si>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</si>
  <si>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</si>
  <si>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</si>
  <si>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</si>
  <si>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</si>
  <si>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</si>
  <si>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</si>
  <si>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</si>
  <si>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</si>
  <si>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</si>
  <si>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</si>
  <si>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</si>
  <si>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</si>
  <si>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</si>
  <si>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</si>
  <si>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</si>
  <si>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</si>
  <si>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</si>
  <si>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</si>
  <si>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</si>
  <si>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</si>
  <si>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</si>
  <si>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</si>
  <si>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</si>
  <si>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</si>
  <si>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</si>
  <si>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</si>
  <si>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</si>
  <si>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</si>
  <si>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</si>
  <si>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</si>
  <si>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</si>
  <si>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S</t>
    <phoneticPr fontId="3" type="noConversion"/>
  </si>
  <si>
    <t>E</t>
    <phoneticPr fontId="3" type="noConversion"/>
  </si>
  <si>
    <t>N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</si>
  <si>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</si>
  <si>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</si>
  <si>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</si>
  <si>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20s/22k 35s/19k 50s/18k</t>
    <phoneticPr fontId="3" type="noConversion"/>
  </si>
  <si>
    <t>20s/9k 35s/10k 50s/11k</t>
    <phoneticPr fontId="3" type="noConversion"/>
  </si>
  <si>
    <t>M_058328-058329 : T</t>
    <phoneticPr fontId="3" type="noConversion"/>
  </si>
  <si>
    <t>M_058544:K</t>
    <phoneticPr fontId="3" type="noConversion"/>
  </si>
  <si>
    <t>M_058545:K,M,N,T</t>
    <phoneticPr fontId="3" type="noConversion"/>
  </si>
  <si>
    <t>60s/8k 45s/9k 30s/9k</t>
    <phoneticPr fontId="3" type="noConversion"/>
  </si>
  <si>
    <t>60s/7k 45s/8k 30s/8k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</si>
</sst>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1" sqref="G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9">
        <v>45934</v>
      </c>
      <c r="D3" s="200"/>
      <c r="E3" s="1"/>
      <c r="F3" s="1"/>
      <c r="G3" s="1"/>
      <c r="H3" s="1"/>
      <c r="I3" s="1"/>
      <c r="J3" s="1"/>
      <c r="K3" s="32" t="s">
        <v>2</v>
      </c>
      <c r="L3" s="201">
        <f>(P31-(P32+P33))/P31*100</f>
        <v>100</v>
      </c>
      <c r="M3" s="201"/>
      <c r="N3" s="32" t="s">
        <v>3</v>
      </c>
      <c r="O3" s="201">
        <f>(P31-P33)/P31*100</f>
        <v>100</v>
      </c>
      <c r="P3" s="201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0.72222222222222221</v>
      </c>
      <c r="D9" s="123">
        <v>2.7</v>
      </c>
      <c r="E9" s="123">
        <v>11.5</v>
      </c>
      <c r="F9" s="123">
        <v>35</v>
      </c>
      <c r="G9" s="120" t="s">
        <v>188</v>
      </c>
      <c r="H9" s="123">
        <v>1.8</v>
      </c>
      <c r="I9" s="120">
        <v>94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0.91666666666666663</v>
      </c>
      <c r="D10" s="123">
        <v>2</v>
      </c>
      <c r="E10" s="123">
        <v>3.1</v>
      </c>
      <c r="F10" s="123">
        <v>58</v>
      </c>
      <c r="G10" s="120" t="s">
        <v>189</v>
      </c>
      <c r="H10" s="123">
        <v>4.5999999999999996</v>
      </c>
      <c r="I10" s="128"/>
      <c r="J10" s="12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2">
        <v>0.16111111111111112</v>
      </c>
      <c r="D11" s="130">
        <v>1.4</v>
      </c>
      <c r="E11" s="130">
        <v>2</v>
      </c>
      <c r="F11" s="130">
        <v>81</v>
      </c>
      <c r="G11" s="120" t="s">
        <v>187</v>
      </c>
      <c r="H11" s="123">
        <v>2.4</v>
      </c>
      <c r="I11" s="131"/>
      <c r="J11" s="124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23.43888888888889</v>
      </c>
      <c r="D12" s="11">
        <f>AVERAGE(D9:D11)</f>
        <v>2.0333333333333332</v>
      </c>
      <c r="E12" s="11">
        <f>AVERAGE(E9:E11)</f>
        <v>5.5333333333333341</v>
      </c>
      <c r="F12" s="12">
        <f>AVERAGE(F9:F11)</f>
        <v>58</v>
      </c>
      <c r="G12" s="13"/>
      <c r="H12" s="14">
        <f>AVERAGE(H9:H11)</f>
        <v>2.9333333333333331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1" t="s">
        <v>176</v>
      </c>
      <c r="E16" s="120" t="s">
        <v>183</v>
      </c>
      <c r="F16" s="120" t="s">
        <v>182</v>
      </c>
      <c r="G16" s="120" t="s">
        <v>190</v>
      </c>
      <c r="H16" s="120" t="s">
        <v>191</v>
      </c>
      <c r="I16" s="120" t="s">
        <v>192</v>
      </c>
      <c r="J16" s="93"/>
      <c r="K16" s="93"/>
      <c r="L16" s="93"/>
      <c r="M16" s="93"/>
      <c r="N16" s="93"/>
      <c r="O16" s="93"/>
      <c r="P16" s="120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0.69444444444444453</v>
      </c>
      <c r="D17" s="119">
        <v>0.69652777777777775</v>
      </c>
      <c r="E17" s="119">
        <v>0.72569444444444453</v>
      </c>
      <c r="F17" s="119">
        <v>0.85763888888888884</v>
      </c>
      <c r="G17" s="119">
        <v>0.92152777777777783</v>
      </c>
      <c r="H17" s="119">
        <v>0.11875000000000001</v>
      </c>
      <c r="I17" s="119">
        <v>0.14166666666666666</v>
      </c>
      <c r="J17" s="92"/>
      <c r="K17" s="92"/>
      <c r="L17" s="92"/>
      <c r="M17" s="92"/>
      <c r="N17" s="92"/>
      <c r="O17" s="92"/>
      <c r="P17" s="119">
        <v>0.15763888888888888</v>
      </c>
    </row>
    <row r="18" spans="1:16" s="75" customFormat="1" ht="14.1" customHeight="1" x14ac:dyDescent="0.25">
      <c r="A18" s="31"/>
      <c r="B18" s="21" t="s">
        <v>42</v>
      </c>
      <c r="C18" s="120">
        <v>58276</v>
      </c>
      <c r="D18" s="120">
        <f>C18+1</f>
        <v>58277</v>
      </c>
      <c r="E18" s="120">
        <f t="shared" ref="E18" si="0">D19+1</f>
        <v>58288</v>
      </c>
      <c r="F18" s="120">
        <f t="shared" ref="F18" si="1">E19+1</f>
        <v>58368</v>
      </c>
      <c r="G18" s="120">
        <f t="shared" ref="G18" si="2">F19+1</f>
        <v>58412</v>
      </c>
      <c r="H18" s="120">
        <f>G19+1</f>
        <v>58535</v>
      </c>
      <c r="I18" s="120">
        <f>H19+1</f>
        <v>58549</v>
      </c>
      <c r="J18" s="93"/>
      <c r="K18" s="93"/>
      <c r="L18" s="93"/>
      <c r="M18" s="93"/>
      <c r="N18" s="93"/>
      <c r="O18" s="93"/>
      <c r="P18" s="120">
        <f>MAX(C18:O19)+1</f>
        <v>58560</v>
      </c>
    </row>
    <row r="19" spans="1:16" s="75" customFormat="1" ht="14.1" customHeight="1" thickBot="1" x14ac:dyDescent="0.3">
      <c r="A19" s="31"/>
      <c r="B19" s="9" t="s">
        <v>43</v>
      </c>
      <c r="C19" s="80"/>
      <c r="D19" s="120">
        <v>58287</v>
      </c>
      <c r="E19" s="126">
        <v>58367</v>
      </c>
      <c r="F19" s="126">
        <v>58411</v>
      </c>
      <c r="G19" s="126">
        <v>58534</v>
      </c>
      <c r="H19" s="126">
        <v>58548</v>
      </c>
      <c r="I19" s="126">
        <v>58559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80</v>
      </c>
      <c r="F20" s="99">
        <f t="shared" si="3"/>
        <v>44</v>
      </c>
      <c r="G20" s="99">
        <f t="shared" si="3"/>
        <v>123</v>
      </c>
      <c r="H20" s="85">
        <f t="shared" si="3"/>
        <v>14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1" t="s">
        <v>21</v>
      </c>
      <c r="D22" s="21" t="s">
        <v>23</v>
      </c>
      <c r="E22" s="21" t="s">
        <v>46</v>
      </c>
      <c r="F22" s="210" t="s">
        <v>47</v>
      </c>
      <c r="G22" s="210"/>
      <c r="H22" s="210"/>
      <c r="I22" s="210"/>
      <c r="J22" s="21" t="s">
        <v>21</v>
      </c>
      <c r="K22" s="21" t="s">
        <v>23</v>
      </c>
      <c r="L22" s="21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9">
        <v>0.71458333333333324</v>
      </c>
      <c r="D23" s="119">
        <v>0.71944444444444444</v>
      </c>
      <c r="E23" s="120" t="s">
        <v>178</v>
      </c>
      <c r="F23" s="208" t="s">
        <v>193</v>
      </c>
      <c r="G23" s="208"/>
      <c r="H23" s="208"/>
      <c r="I23" s="208"/>
      <c r="J23" s="119">
        <v>0.14166666666666666</v>
      </c>
      <c r="K23" s="119">
        <v>0.14583333333333334</v>
      </c>
      <c r="L23" s="120" t="s">
        <v>179</v>
      </c>
      <c r="M23" s="208" t="s">
        <v>198</v>
      </c>
      <c r="N23" s="208"/>
      <c r="O23" s="208"/>
      <c r="P23" s="208"/>
    </row>
    <row r="24" spans="1:16" ht="13.5" customHeight="1" x14ac:dyDescent="0.25">
      <c r="B24" s="209"/>
      <c r="C24" s="122"/>
      <c r="D24" s="122"/>
      <c r="E24" s="120" t="s">
        <v>174</v>
      </c>
      <c r="F24" s="208" t="s">
        <v>181</v>
      </c>
      <c r="G24" s="208"/>
      <c r="H24" s="208"/>
      <c r="I24" s="208"/>
      <c r="J24" s="122"/>
      <c r="K24" s="122"/>
      <c r="L24" s="120" t="s">
        <v>177</v>
      </c>
      <c r="M24" s="208" t="s">
        <v>181</v>
      </c>
      <c r="N24" s="208"/>
      <c r="O24" s="208"/>
      <c r="P24" s="208"/>
    </row>
    <row r="25" spans="1:16" ht="13.5" customHeight="1" x14ac:dyDescent="0.25">
      <c r="B25" s="209"/>
      <c r="C25" s="119">
        <v>0.71944444444444444</v>
      </c>
      <c r="D25" s="119">
        <v>0.72361111111111109</v>
      </c>
      <c r="E25" s="120" t="s">
        <v>177</v>
      </c>
      <c r="F25" s="208" t="s">
        <v>194</v>
      </c>
      <c r="G25" s="208"/>
      <c r="H25" s="208"/>
      <c r="I25" s="208"/>
      <c r="J25" s="119">
        <v>0.14583333333333334</v>
      </c>
      <c r="K25" s="119">
        <v>0.15</v>
      </c>
      <c r="L25" s="120" t="s">
        <v>174</v>
      </c>
      <c r="M25" s="208" t="s">
        <v>199</v>
      </c>
      <c r="N25" s="208"/>
      <c r="O25" s="208"/>
      <c r="P25" s="208"/>
    </row>
    <row r="26" spans="1:16" ht="13.5" customHeight="1" x14ac:dyDescent="0.25">
      <c r="B26" s="209"/>
      <c r="C26" s="122"/>
      <c r="D26" s="122"/>
      <c r="E26" s="120" t="s">
        <v>48</v>
      </c>
      <c r="F26" s="208" t="s">
        <v>184</v>
      </c>
      <c r="G26" s="208"/>
      <c r="H26" s="208"/>
      <c r="I26" s="208"/>
      <c r="J26" s="122"/>
      <c r="K26" s="122"/>
      <c r="L26" s="120" t="s">
        <v>180</v>
      </c>
      <c r="M26" s="208" t="s">
        <v>181</v>
      </c>
      <c r="N26" s="208"/>
      <c r="O26" s="208"/>
      <c r="P26" s="208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0.10277777777777779</v>
      </c>
      <c r="D30" s="115">
        <v>0.1986111111111111</v>
      </c>
      <c r="E30" s="115">
        <v>6.25E-2</v>
      </c>
      <c r="F30" s="227"/>
      <c r="G30" s="227"/>
      <c r="H30" s="227"/>
      <c r="I30" s="227"/>
      <c r="J30" s="227"/>
      <c r="K30" s="228"/>
      <c r="L30" s="227"/>
      <c r="M30" s="227"/>
      <c r="N30" s="227"/>
      <c r="O30" s="227"/>
      <c r="P30" s="100">
        <f>SUM(C30:J30,L30:N30)</f>
        <v>0.36388888888888887</v>
      </c>
    </row>
    <row r="31" spans="1:16" ht="14.1" customHeight="1" x14ac:dyDescent="0.25">
      <c r="B31" s="22" t="s">
        <v>168</v>
      </c>
      <c r="C31" s="127">
        <v>0.13194444444444445</v>
      </c>
      <c r="D31" s="129">
        <v>0.19722222222222222</v>
      </c>
      <c r="E31" s="129">
        <v>6.3888888888888884E-2</v>
      </c>
      <c r="F31" s="102"/>
      <c r="G31" s="102"/>
      <c r="H31" s="102"/>
      <c r="I31" s="102"/>
      <c r="J31" s="102"/>
      <c r="K31" s="129">
        <v>2.0833333333333332E-2</v>
      </c>
      <c r="L31" s="102"/>
      <c r="M31" s="102"/>
      <c r="N31" s="102"/>
      <c r="O31" s="103"/>
      <c r="P31" s="100">
        <f>SUM(C31:N31)</f>
        <v>0.41388888888888886</v>
      </c>
    </row>
    <row r="32" spans="1:16" ht="14.1" customHeight="1" x14ac:dyDescent="0.25">
      <c r="B32" s="22" t="s">
        <v>64</v>
      </c>
      <c r="C32" s="116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0.13194444444444445</v>
      </c>
      <c r="D34" s="95">
        <f t="shared" ref="D34:P34" si="5">D31-D32-D33</f>
        <v>0.19722222222222222</v>
      </c>
      <c r="E34" s="95">
        <f t="shared" si="5"/>
        <v>6.3888888888888884E-2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0.41388888888888886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 t="s">
        <v>195</v>
      </c>
      <c r="D36" s="193"/>
      <c r="E36" s="194" t="s">
        <v>196</v>
      </c>
      <c r="F36" s="195"/>
      <c r="G36" s="196" t="s">
        <v>197</v>
      </c>
      <c r="H36" s="193"/>
      <c r="I36" s="192"/>
      <c r="J36" s="193"/>
      <c r="K36" s="197"/>
      <c r="L36" s="197"/>
      <c r="M36" s="186"/>
      <c r="N36" s="186"/>
      <c r="O36" s="186"/>
      <c r="P36" s="186"/>
    </row>
    <row r="37" spans="2:16" ht="18" customHeight="1" x14ac:dyDescent="0.25">
      <c r="B37" s="189"/>
      <c r="C37" s="211"/>
      <c r="D37" s="211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125">
        <v>1434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-154.1</v>
      </c>
      <c r="D72" s="109">
        <v>-156.4</v>
      </c>
      <c r="E72" s="73" t="s">
        <v>117</v>
      </c>
      <c r="F72" s="109">
        <v>19.899999999999999</v>
      </c>
      <c r="G72" s="109">
        <v>19.399999999999999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-131.69999999999999</v>
      </c>
      <c r="D73" s="109">
        <v>-133.1</v>
      </c>
      <c r="E73" s="74" t="s">
        <v>121</v>
      </c>
      <c r="F73" s="111">
        <v>18.2</v>
      </c>
      <c r="G73" s="111">
        <v>29.4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</v>
      </c>
      <c r="D74" s="109">
        <v>-211.9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-111.9</v>
      </c>
      <c r="D75" s="109">
        <v>-113.9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24.7</v>
      </c>
      <c r="D76" s="109">
        <v>22.5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29.5</v>
      </c>
      <c r="D77" s="109">
        <v>26.1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21.4</v>
      </c>
      <c r="D78" s="109">
        <v>19.7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22.2</v>
      </c>
      <c r="D79" s="109">
        <v>20.399999999999999</v>
      </c>
      <c r="E79" s="73" t="s">
        <v>151</v>
      </c>
      <c r="F79" s="109">
        <v>48.5</v>
      </c>
      <c r="G79" s="109">
        <v>4.5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4.2899999999999999E-5</v>
      </c>
      <c r="D80" s="110">
        <v>4.18E-5</v>
      </c>
      <c r="E80" s="74" t="s">
        <v>156</v>
      </c>
      <c r="F80" s="111">
        <v>19.7</v>
      </c>
      <c r="G80" s="111">
        <v>84.3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77" t="s">
        <v>186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8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6"/>
    </row>
    <row r="90" spans="2:16" ht="15" customHeight="1" x14ac:dyDescent="0.25">
      <c r="B90" s="22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3"/>
    </row>
    <row r="91" spans="2:16" ht="1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3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2025-10-05T03:53:32Z</dcterms:modified>
</cp:coreProperties>
</file>