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<sst xmlns="http://schemas.openxmlformats.org/spreadsheetml/2006/main" count="210" uniqueCount="192">
  <si>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</si>
  <si>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</si>
  <si>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</si>
  <si>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</si>
  <si>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</si>
  <si>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</si>
  <si>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</si>
  <si>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</si>
  <si>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</si>
  <si>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</si>
  <si>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</si>
  <si>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</si>
  <si>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</si>
  <si>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</si>
  <si>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</si>
  <si>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</si>
  <si>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</si>
  <si>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</si>
  <si>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</si>
  <si>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</si>
  <si>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</si>
  <si>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</si>
  <si>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</si>
  <si>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</si>
  <si>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</si>
  <si>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</si>
  <si>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</si>
  <si>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</si>
  <si>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</si>
  <si>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</si>
  <si>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</si>
  <si>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</si>
  <si>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</si>
  <si>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</si>
  <si>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</si>
  <si>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</si>
  <si>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</si>
  <si>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</si>
  <si>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</si>
  <si>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</si>
  <si>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</si>
  <si>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</si>
  <si>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</si>
  <si>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</si>
  <si>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</si>
  <si>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</si>
  <si>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</si>
  <si>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</si>
  <si>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</si>
  <si>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</si>
  <si>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</si>
  <si>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</si>
  <si>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</si>
  <si>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</si>
  <si>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</si>
  <si>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</si>
  <si>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</si>
  <si>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</si>
  <si>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</si>
  <si>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</si>
  <si>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</si>
  <si>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</si>
  <si>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</si>
  <si>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</si>
  <si>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</si>
  <si>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</si>
  <si>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</si>
  <si>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</si>
  <si>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</si>
  <si>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</si>
  <si>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</si>
  <si>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</si>
  <si>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</si>
  <si>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</si>
  <si>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</si>
  <si>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</si>
  <si>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</si>
  <si>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</si>
  <si>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</si>
  <si>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</si>
  <si>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</si>
  <si>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</si>
  <si>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</si>
  <si>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</si>
  <si>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</si>
  <si>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</si>
  <si>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</si>
  <si>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</si>
  <si>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</si>
  <si>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</si>
  <si>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</si>
  <si>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</si>
  <si>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</si>
  <si>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</si>
  <si>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</si>
  <si>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</si>
  <si>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</si>
  <si>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</si>
  <si>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</si>
  <si>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</si>
  <si>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</si>
  <si>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</si>
  <si>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</si>
  <si>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</si>
  <si>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</si>
  <si>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</si>
  <si>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</si>
  <si>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</si>
  <si>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</si>
  <si>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</si>
  <si>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</si>
  <si>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</si>
  <si>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</si>
  <si>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</si>
  <si>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</si>
  <si>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</si>
  <si>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</si>
  <si>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</si>
  <si>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</si>
  <si>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</si>
  <si>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</si>
  <si>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</si>
  <si>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</si>
  <si>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</si>
  <si>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</si>
  <si>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</si>
  <si>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</si>
  <si>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</si>
  <si>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</si>
  <si>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</si>
  <si>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</si>
  <si>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</si>
  <si>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</si>
  <si>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</si>
  <si>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</si>
  <si>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</si>
  <si>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</si>
  <si>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</si>
  <si>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</si>
  <si>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</si>
  <si>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</si>
  <si>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</si>
  <si>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</si>
  <si>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</si>
  <si>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</si>
  <si>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</si>
  <si>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</si>
  <si>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</si>
  <si>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</si>
  <si>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</si>
  <si>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</si>
  <si>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</si>
  <si>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</si>
  <si>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</si>
  <si>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</si>
  <si>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</si>
  <si>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</si>
  <si>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</si>
  <si>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</si>
  <si>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</si>
  <si>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</si>
  <si>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</si>
  <si>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</si>
  <si>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</si>
  <si>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</si>
  <si>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</si>
  <si>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</si>
  <si>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</si>
  <si>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</si>
  <si>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</si>
  <si>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</si>
  <si>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</si>
  <si>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</si>
  <si>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</si>
  <si>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</si>
  <si>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</si>
  <si>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</si>
  <si>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</si>
  <si>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</si>
  <si>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</si>
  <si>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</si>
  <si>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</si>
  <si>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</si>
  <si>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ALL</t>
    <phoneticPr fontId="3" type="noConversion"/>
  </si>
  <si>
    <t>1) 방풍막 분리</t>
    <phoneticPr fontId="3" type="noConversion"/>
  </si>
  <si>
    <t>SE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</si>
  <si>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</si>
  <si>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</si>
  <si>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S</t>
    <phoneticPr fontId="3" type="noConversion"/>
  </si>
  <si>
    <t>2) 관측전 초점 초기화</t>
    <phoneticPr fontId="3" type="noConversion"/>
  </si>
  <si>
    <t xml:space="preserve"> [18:16] 짙은구름으로 중단후 대기중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</si>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</sst>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4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81" sqref="F81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99">
        <v>45923</v>
      </c>
      <c r="D3" s="200"/>
      <c r="E3" s="1"/>
      <c r="F3" s="1"/>
      <c r="G3" s="1"/>
      <c r="H3" s="1"/>
      <c r="I3" s="1"/>
      <c r="J3" s="1"/>
      <c r="K3" s="32" t="s">
        <v>2</v>
      </c>
      <c r="L3" s="201">
        <f>(P31-(P32+P33))/P31*100</f>
        <v>11.839708561020023</v>
      </c>
      <c r="M3" s="201"/>
      <c r="N3" s="32" t="s">
        <v>3</v>
      </c>
      <c r="O3" s="201">
        <f>(P31-P33)/P31*100</f>
        <v>100</v>
      </c>
      <c r="P3" s="201"/>
    </row>
    <row r="4" spans="1:16" ht="14.25" customHeight="1" x14ac:dyDescent="0.25">
      <c r="B4" s="2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6">
        <v>0.72222222222222221</v>
      </c>
      <c r="D9" s="113">
        <v>2.78</v>
      </c>
      <c r="E9" s="113">
        <v>8</v>
      </c>
      <c r="F9" s="113">
        <v>50</v>
      </c>
      <c r="G9" s="114" t="s">
        <v>188</v>
      </c>
      <c r="H9" s="113">
        <v>5</v>
      </c>
      <c r="I9" s="114">
        <v>2.2999999999999998</v>
      </c>
      <c r="J9" s="115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6">
        <v>0.9375</v>
      </c>
      <c r="D10" s="113"/>
      <c r="E10" s="113">
        <v>2</v>
      </c>
      <c r="F10" s="113">
        <v>85</v>
      </c>
      <c r="G10" s="114" t="s">
        <v>191</v>
      </c>
      <c r="H10" s="113">
        <v>4.5</v>
      </c>
      <c r="I10" s="119"/>
      <c r="J10" s="115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233">
        <v>7.2916666666666671E-2</v>
      </c>
      <c r="D11" s="234"/>
      <c r="E11" s="234">
        <v>1.8</v>
      </c>
      <c r="F11" s="234">
        <v>88</v>
      </c>
      <c r="G11" s="235" t="s">
        <v>185</v>
      </c>
      <c r="H11" s="236">
        <v>5.7</v>
      </c>
      <c r="I11" s="237"/>
      <c r="J11" s="238">
        <f>IF(L11, 1, 0) + IF(M11, 2, 0) + IF(N11, 4, 0) + IF(O11, 8, 0) + IF(P11, 16, 0)</f>
        <v>12</v>
      </c>
      <c r="K11" s="78" t="b">
        <v>0</v>
      </c>
      <c r="L11" s="78" t="b">
        <v>0</v>
      </c>
      <c r="M11" s="78" t="b">
        <v>0</v>
      </c>
      <c r="N11" s="78" t="b">
        <v>1</v>
      </c>
      <c r="O11" s="78" t="b">
        <v>1</v>
      </c>
      <c r="P11" s="78" t="b">
        <v>0</v>
      </c>
    </row>
    <row r="12" spans="1:16" ht="14.25" customHeight="1" thickBot="1" x14ac:dyDescent="0.3">
      <c r="B12" s="10" t="s">
        <v>24</v>
      </c>
      <c r="C12" s="97">
        <f>(24-C9)+C11</f>
        <v>23.350694444444446</v>
      </c>
      <c r="D12" s="11">
        <f>AVERAGE(D9:D11)</f>
        <v>2.78</v>
      </c>
      <c r="E12" s="11">
        <f>AVERAGE(E9:E11)</f>
        <v>3.9333333333333336</v>
      </c>
      <c r="F12" s="12">
        <f>AVERAGE(F9:F11)</f>
        <v>74.333333333333329</v>
      </c>
      <c r="G12" s="13"/>
      <c r="H12" s="14">
        <f>AVERAGE(H9:H11)</f>
        <v>5.0666666666666664</v>
      </c>
      <c r="I12" s="15"/>
      <c r="J12" s="16">
        <f>AVERAGE(J9:J11)</f>
        <v>8.3333333333333339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23" t="s">
        <v>173</v>
      </c>
      <c r="D16" s="124" t="s">
        <v>176</v>
      </c>
      <c r="E16" s="114" t="s">
        <v>182</v>
      </c>
      <c r="F16" s="114" t="s">
        <v>183</v>
      </c>
      <c r="G16" s="114"/>
      <c r="H16" s="92"/>
      <c r="I16" s="92"/>
      <c r="J16" s="92"/>
      <c r="K16" s="92"/>
      <c r="L16" s="92"/>
      <c r="M16" s="92"/>
      <c r="N16" s="92"/>
      <c r="O16" s="92"/>
      <c r="P16" s="114" t="s">
        <v>175</v>
      </c>
    </row>
    <row r="17" spans="1:16" s="75" customFormat="1" ht="14.1" customHeight="1" x14ac:dyDescent="0.25">
      <c r="A17" s="31"/>
      <c r="B17" s="21" t="s">
        <v>41</v>
      </c>
      <c r="C17" s="116">
        <v>0.64930555555555558</v>
      </c>
      <c r="D17" s="116">
        <v>0.65138888888888891</v>
      </c>
      <c r="E17" s="130">
        <v>0.71597222222222223</v>
      </c>
      <c r="F17" s="130">
        <v>6.9444444444444434E-2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>
        <v>7.4999999999999997E-2</v>
      </c>
    </row>
    <row r="18" spans="1:16" s="75" customFormat="1" ht="14.1" customHeight="1" x14ac:dyDescent="0.25">
      <c r="A18" s="31"/>
      <c r="B18" s="21" t="s">
        <v>42</v>
      </c>
      <c r="C18" s="114">
        <v>55926</v>
      </c>
      <c r="D18" s="114">
        <f>C18+1</f>
        <v>55927</v>
      </c>
      <c r="E18" s="114">
        <f t="shared" ref="E18:F18" si="0">D19+1</f>
        <v>55932</v>
      </c>
      <c r="F18" s="114">
        <f t="shared" ref="F18" si="1">E19+1</f>
        <v>55961</v>
      </c>
      <c r="G18" s="114"/>
      <c r="H18" s="92"/>
      <c r="I18" s="92"/>
      <c r="J18" s="92"/>
      <c r="K18" s="92"/>
      <c r="L18" s="92"/>
      <c r="M18" s="92"/>
      <c r="N18" s="92"/>
      <c r="O18" s="92"/>
      <c r="P18" s="114">
        <f>MAX(C18:O19)+1</f>
        <v>55966</v>
      </c>
    </row>
    <row r="19" spans="1:16" s="75" customFormat="1" ht="14.1" customHeight="1" thickBot="1" x14ac:dyDescent="0.3">
      <c r="A19" s="31"/>
      <c r="B19" s="9" t="s">
        <v>43</v>
      </c>
      <c r="C19" s="80"/>
      <c r="D19" s="114">
        <v>55931</v>
      </c>
      <c r="E19" s="118">
        <v>55960</v>
      </c>
      <c r="F19" s="118">
        <v>55965</v>
      </c>
      <c r="G19" s="118"/>
      <c r="H19" s="91"/>
      <c r="I19" s="91"/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2">IF(ISNUMBER(D18),D19-D18+1,"")</f>
        <v>5</v>
      </c>
      <c r="E20" s="85">
        <f t="shared" si="2"/>
        <v>29</v>
      </c>
      <c r="F20" s="98">
        <f t="shared" si="2"/>
        <v>5</v>
      </c>
      <c r="G20" s="98" t="str">
        <f t="shared" si="2"/>
        <v/>
      </c>
      <c r="H20" s="85" t="str">
        <f t="shared" si="2"/>
        <v/>
      </c>
      <c r="I20" s="85" t="str">
        <f t="shared" si="2"/>
        <v/>
      </c>
      <c r="J20" s="85" t="str">
        <f t="shared" si="2"/>
        <v/>
      </c>
      <c r="K20" s="85" t="str">
        <f t="shared" si="2"/>
        <v/>
      </c>
      <c r="L20" s="85" t="str">
        <f t="shared" si="2"/>
        <v/>
      </c>
      <c r="M20" s="85" t="str">
        <f t="shared" ref="M20:O20" si="3">IF(ISNUMBER(M18),M19-M18+1,"")</f>
        <v/>
      </c>
      <c r="N20" s="85" t="str">
        <f t="shared" si="3"/>
        <v/>
      </c>
      <c r="O20" s="85" t="str">
        <f t="shared" si="3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9" t="s">
        <v>45</v>
      </c>
      <c r="C22" s="21" t="s">
        <v>21</v>
      </c>
      <c r="D22" s="21" t="s">
        <v>23</v>
      </c>
      <c r="E22" s="21" t="s">
        <v>46</v>
      </c>
      <c r="F22" s="210" t="s">
        <v>47</v>
      </c>
      <c r="G22" s="210"/>
      <c r="H22" s="210"/>
      <c r="I22" s="210"/>
      <c r="J22" s="21" t="s">
        <v>21</v>
      </c>
      <c r="K22" s="21" t="s">
        <v>23</v>
      </c>
      <c r="L22" s="21" t="s">
        <v>46</v>
      </c>
      <c r="M22" s="210" t="s">
        <v>47</v>
      </c>
      <c r="N22" s="210"/>
      <c r="O22" s="210"/>
      <c r="P22" s="210"/>
    </row>
    <row r="23" spans="1:16" ht="13.5" customHeight="1" x14ac:dyDescent="0.25">
      <c r="B23" s="209"/>
      <c r="C23" s="116"/>
      <c r="D23" s="116"/>
      <c r="E23" s="114" t="s">
        <v>178</v>
      </c>
      <c r="F23" s="208" t="s">
        <v>187</v>
      </c>
      <c r="G23" s="208"/>
      <c r="H23" s="208"/>
      <c r="I23" s="208"/>
      <c r="J23" s="116"/>
      <c r="K23" s="116"/>
      <c r="L23" s="114" t="s">
        <v>179</v>
      </c>
      <c r="M23" s="208" t="s">
        <v>186</v>
      </c>
      <c r="N23" s="208"/>
      <c r="O23" s="208"/>
      <c r="P23" s="208"/>
    </row>
    <row r="24" spans="1:16" ht="13.5" customHeight="1" x14ac:dyDescent="0.25">
      <c r="B24" s="209"/>
      <c r="C24" s="117"/>
      <c r="D24" s="117"/>
      <c r="E24" s="114" t="s">
        <v>174</v>
      </c>
      <c r="F24" s="208" t="s">
        <v>187</v>
      </c>
      <c r="G24" s="208"/>
      <c r="H24" s="208"/>
      <c r="I24" s="208"/>
      <c r="J24" s="117"/>
      <c r="K24" s="117"/>
      <c r="L24" s="114" t="s">
        <v>177</v>
      </c>
      <c r="M24" s="208" t="s">
        <v>186</v>
      </c>
      <c r="N24" s="208"/>
      <c r="O24" s="208"/>
      <c r="P24" s="208"/>
    </row>
    <row r="25" spans="1:16" ht="13.5" customHeight="1" x14ac:dyDescent="0.25">
      <c r="B25" s="209"/>
      <c r="C25" s="116"/>
      <c r="D25" s="116"/>
      <c r="E25" s="114" t="s">
        <v>177</v>
      </c>
      <c r="F25" s="208" t="s">
        <v>187</v>
      </c>
      <c r="G25" s="208"/>
      <c r="H25" s="208"/>
      <c r="I25" s="208"/>
      <c r="J25" s="116"/>
      <c r="K25" s="116"/>
      <c r="L25" s="114" t="s">
        <v>174</v>
      </c>
      <c r="M25" s="208" t="s">
        <v>186</v>
      </c>
      <c r="N25" s="208"/>
      <c r="O25" s="208"/>
      <c r="P25" s="208"/>
    </row>
    <row r="26" spans="1:16" ht="13.5" customHeight="1" x14ac:dyDescent="0.25">
      <c r="B26" s="209"/>
      <c r="C26" s="117"/>
      <c r="D26" s="117"/>
      <c r="E26" s="114" t="s">
        <v>48</v>
      </c>
      <c r="F26" s="208" t="s">
        <v>187</v>
      </c>
      <c r="G26" s="208"/>
      <c r="H26" s="208"/>
      <c r="I26" s="208"/>
      <c r="J26" s="117"/>
      <c r="K26" s="117"/>
      <c r="L26" s="114" t="s">
        <v>180</v>
      </c>
      <c r="M26" s="208" t="s">
        <v>186</v>
      </c>
      <c r="N26" s="208"/>
      <c r="O26" s="208"/>
      <c r="P26" s="208"/>
    </row>
    <row r="27" spans="1:16" ht="13.5" customHeight="1" x14ac:dyDescent="0.25">
      <c r="B27" s="1"/>
      <c r="C27" s="93"/>
      <c r="D27" s="93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 ht="14.1" customHeight="1" thickBot="1" x14ac:dyDescent="0.3">
      <c r="B28" s="198" t="s">
        <v>49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1">
        <v>0.1388888888888889</v>
      </c>
      <c r="D30" s="122">
        <v>0.17986111111111111</v>
      </c>
      <c r="E30" s="122">
        <v>6.25E-2</v>
      </c>
      <c r="F30" s="122"/>
      <c r="G30" s="122"/>
      <c r="H30" s="122"/>
      <c r="I30" s="122"/>
      <c r="J30" s="122"/>
      <c r="K30" s="129"/>
      <c r="L30" s="131"/>
      <c r="M30" s="120"/>
      <c r="N30" s="131"/>
      <c r="O30" s="120"/>
      <c r="P30" s="99">
        <f>SUM(C30:J30,L30:N30)</f>
        <v>0.38124999999999998</v>
      </c>
    </row>
    <row r="31" spans="1:16" ht="14.1" customHeight="1" x14ac:dyDescent="0.25">
      <c r="B31" s="22" t="s">
        <v>168</v>
      </c>
      <c r="C31" s="227">
        <v>0.1388888888888889</v>
      </c>
      <c r="D31" s="132">
        <v>0.17986111111111111</v>
      </c>
      <c r="E31" s="132">
        <v>6.25E-2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2"/>
      <c r="P31" s="99">
        <f>SUM(C31:N31)</f>
        <v>0.38124999999999998</v>
      </c>
    </row>
    <row r="32" spans="1:16" ht="14.1" customHeight="1" x14ac:dyDescent="0.25">
      <c r="B32" s="22" t="s">
        <v>64</v>
      </c>
      <c r="C32" s="126">
        <v>9.375E-2</v>
      </c>
      <c r="D32" s="240">
        <v>0.17986111111111111</v>
      </c>
      <c r="E32" s="240">
        <v>6.25E-2</v>
      </c>
      <c r="F32" s="125"/>
      <c r="G32" s="125"/>
      <c r="H32" s="125"/>
      <c r="I32" s="125"/>
      <c r="J32" s="125"/>
      <c r="K32" s="125"/>
      <c r="L32" s="103"/>
      <c r="M32" s="103"/>
      <c r="N32" s="103"/>
      <c r="O32" s="107"/>
      <c r="P32" s="99">
        <f>SUM(C32:N32)</f>
        <v>0.33611111111111114</v>
      </c>
    </row>
    <row r="33" spans="2:16" ht="14.1" customHeight="1" thickBot="1" x14ac:dyDescent="0.3">
      <c r="B33" s="22" t="s">
        <v>65</v>
      </c>
      <c r="C33" s="127"/>
      <c r="D33" s="104"/>
      <c r="E33" s="128"/>
      <c r="F33" s="228"/>
      <c r="G33" s="104"/>
      <c r="H33" s="104"/>
      <c r="I33" s="104"/>
      <c r="J33" s="104"/>
      <c r="K33" s="104"/>
      <c r="L33" s="104"/>
      <c r="M33" s="104"/>
      <c r="N33" s="104"/>
      <c r="O33" s="105"/>
      <c r="P33" s="100">
        <f>SUM(C33:N33)</f>
        <v>0</v>
      </c>
    </row>
    <row r="34" spans="2:16" ht="14.1" customHeight="1" x14ac:dyDescent="0.25">
      <c r="B34" s="69" t="s">
        <v>166</v>
      </c>
      <c r="C34" s="94">
        <f>C31-C32-C33</f>
        <v>4.5138888888888895E-2</v>
      </c>
      <c r="D34" s="94">
        <f t="shared" ref="D34:P34" si="4">D31-D32-D33</f>
        <v>0</v>
      </c>
      <c r="E34" s="94">
        <f t="shared" si="4"/>
        <v>0</v>
      </c>
      <c r="F34" s="94">
        <f t="shared" si="4"/>
        <v>0</v>
      </c>
      <c r="G34" s="94">
        <f t="shared" si="4"/>
        <v>0</v>
      </c>
      <c r="H34" s="94">
        <f t="shared" si="4"/>
        <v>0</v>
      </c>
      <c r="I34" s="94">
        <f t="shared" si="4"/>
        <v>0</v>
      </c>
      <c r="J34" s="94">
        <f t="shared" si="4"/>
        <v>0</v>
      </c>
      <c r="K34" s="94">
        <f t="shared" si="4"/>
        <v>0</v>
      </c>
      <c r="L34" s="94">
        <f t="shared" si="4"/>
        <v>0</v>
      </c>
      <c r="M34" s="94">
        <f t="shared" si="4"/>
        <v>0</v>
      </c>
      <c r="N34" s="94">
        <f t="shared" si="4"/>
        <v>0</v>
      </c>
      <c r="O34" s="95"/>
      <c r="P34" s="96">
        <f t="shared" si="4"/>
        <v>4.513888888888884E-2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8" t="s">
        <v>66</v>
      </c>
      <c r="C36" s="192"/>
      <c r="D36" s="193"/>
      <c r="E36" s="194"/>
      <c r="F36" s="195"/>
      <c r="G36" s="194"/>
      <c r="H36" s="195"/>
      <c r="I36" s="196"/>
      <c r="J36" s="195"/>
      <c r="K36" s="197"/>
      <c r="L36" s="197"/>
      <c r="M36" s="186"/>
      <c r="N36" s="186"/>
      <c r="O36" s="186"/>
      <c r="P36" s="186"/>
    </row>
    <row r="37" spans="2:16" ht="18" customHeight="1" x14ac:dyDescent="0.25">
      <c r="B37" s="189"/>
      <c r="C37" s="211"/>
      <c r="D37" s="211"/>
      <c r="E37" s="186"/>
      <c r="F37" s="186"/>
      <c r="G37" s="191"/>
      <c r="H37" s="186"/>
      <c r="I37" s="187"/>
      <c r="J37" s="186"/>
      <c r="K37" s="187"/>
      <c r="L37" s="186"/>
      <c r="M37" s="186"/>
      <c r="N37" s="186"/>
      <c r="O37" s="186"/>
      <c r="P37" s="186"/>
    </row>
    <row r="38" spans="2:16" ht="18" customHeight="1" x14ac:dyDescent="0.25">
      <c r="B38" s="189"/>
      <c r="C38" s="191"/>
      <c r="D38" s="186"/>
      <c r="E38" s="186"/>
      <c r="F38" s="186"/>
      <c r="G38" s="187"/>
      <c r="H38" s="186"/>
      <c r="I38" s="187"/>
      <c r="J38" s="186"/>
      <c r="K38" s="187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91"/>
      <c r="H39" s="186"/>
      <c r="I39" s="187"/>
      <c r="J39" s="186"/>
      <c r="K39" s="187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7"/>
      <c r="L40" s="186"/>
      <c r="M40" s="186"/>
      <c r="N40" s="186"/>
      <c r="O40" s="186"/>
      <c r="P40" s="186"/>
    </row>
    <row r="41" spans="2:16" ht="18" customHeight="1" x14ac:dyDescent="0.25">
      <c r="B41" s="190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67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 t="s">
        <v>190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165</v>
      </c>
      <c r="C53" s="165"/>
      <c r="D53" s="90"/>
      <c r="E53" s="90"/>
      <c r="F53" s="90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164</v>
      </c>
      <c r="C54" s="167"/>
      <c r="D54" s="167"/>
      <c r="E54" s="167"/>
      <c r="F54" s="90">
        <v>765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68</v>
      </c>
      <c r="C56" s="14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46" t="s">
        <v>69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70</v>
      </c>
      <c r="O57" s="147"/>
      <c r="P57" s="150"/>
    </row>
    <row r="58" spans="2:16" ht="17.100000000000001" customHeight="1" x14ac:dyDescent="0.25">
      <c r="B58" s="151" t="s">
        <v>71</v>
      </c>
      <c r="C58" s="152"/>
      <c r="D58" s="153"/>
      <c r="E58" s="151" t="s">
        <v>72</v>
      </c>
      <c r="F58" s="152"/>
      <c r="G58" s="153"/>
      <c r="H58" s="152" t="s">
        <v>73</v>
      </c>
      <c r="I58" s="152"/>
      <c r="J58" s="152"/>
      <c r="K58" s="154" t="s">
        <v>74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75</v>
      </c>
      <c r="C59" s="134"/>
      <c r="D59" s="29" t="b">
        <v>1</v>
      </c>
      <c r="E59" s="133" t="s">
        <v>76</v>
      </c>
      <c r="F59" s="134"/>
      <c r="G59" s="29" t="b">
        <v>1</v>
      </c>
      <c r="H59" s="141" t="s">
        <v>77</v>
      </c>
      <c r="I59" s="134"/>
      <c r="J59" s="29" t="b">
        <v>1</v>
      </c>
      <c r="K59" s="141" t="s">
        <v>78</v>
      </c>
      <c r="L59" s="134"/>
      <c r="M59" s="29" t="b">
        <v>1</v>
      </c>
      <c r="N59" s="142" t="s">
        <v>79</v>
      </c>
      <c r="O59" s="134"/>
      <c r="P59" s="29" t="b">
        <v>1</v>
      </c>
    </row>
    <row r="60" spans="2:16" ht="20.100000000000001" customHeight="1" x14ac:dyDescent="0.25">
      <c r="B60" s="133" t="s">
        <v>80</v>
      </c>
      <c r="C60" s="134"/>
      <c r="D60" s="29" t="b">
        <v>1</v>
      </c>
      <c r="E60" s="133" t="s">
        <v>81</v>
      </c>
      <c r="F60" s="134"/>
      <c r="G60" s="29" t="b">
        <v>1</v>
      </c>
      <c r="H60" s="141" t="s">
        <v>82</v>
      </c>
      <c r="I60" s="134"/>
      <c r="J60" s="29" t="b">
        <v>1</v>
      </c>
      <c r="K60" s="141" t="s">
        <v>83</v>
      </c>
      <c r="L60" s="134"/>
      <c r="M60" s="29" t="b">
        <v>1</v>
      </c>
      <c r="N60" s="142" t="s">
        <v>84</v>
      </c>
      <c r="O60" s="134"/>
      <c r="P60" s="29" t="b">
        <v>1</v>
      </c>
    </row>
    <row r="61" spans="2:16" ht="20.100000000000001" customHeight="1" x14ac:dyDescent="0.25">
      <c r="B61" s="133" t="s">
        <v>85</v>
      </c>
      <c r="C61" s="134"/>
      <c r="D61" s="29" t="b">
        <v>1</v>
      </c>
      <c r="E61" s="133" t="s">
        <v>86</v>
      </c>
      <c r="F61" s="134"/>
      <c r="G61" s="29" t="b">
        <v>1</v>
      </c>
      <c r="H61" s="141" t="s">
        <v>87</v>
      </c>
      <c r="I61" s="134"/>
      <c r="J61" s="29" t="b">
        <v>1</v>
      </c>
      <c r="K61" s="141" t="s">
        <v>88</v>
      </c>
      <c r="L61" s="134"/>
      <c r="M61" s="29" t="b">
        <v>1</v>
      </c>
      <c r="N61" s="142" t="s">
        <v>89</v>
      </c>
      <c r="O61" s="134"/>
      <c r="P61" s="29" t="b">
        <v>1</v>
      </c>
    </row>
    <row r="62" spans="2:16" ht="20.100000000000001" customHeight="1" x14ac:dyDescent="0.25">
      <c r="B62" s="141" t="s">
        <v>87</v>
      </c>
      <c r="C62" s="134"/>
      <c r="D62" s="29" t="b">
        <v>1</v>
      </c>
      <c r="E62" s="133" t="s">
        <v>90</v>
      </c>
      <c r="F62" s="134"/>
      <c r="G62" s="29" t="b">
        <v>1</v>
      </c>
      <c r="H62" s="141" t="s">
        <v>91</v>
      </c>
      <c r="I62" s="134"/>
      <c r="J62" s="29" t="b">
        <v>0</v>
      </c>
      <c r="K62" s="141" t="s">
        <v>92</v>
      </c>
      <c r="L62" s="134"/>
      <c r="M62" s="29" t="b">
        <v>1</v>
      </c>
      <c r="N62" s="142" t="s">
        <v>82</v>
      </c>
      <c r="O62" s="134"/>
      <c r="P62" s="29" t="b">
        <v>1</v>
      </c>
    </row>
    <row r="63" spans="2:16" ht="20.100000000000001" customHeight="1" x14ac:dyDescent="0.25">
      <c r="B63" s="141" t="s">
        <v>93</v>
      </c>
      <c r="C63" s="134"/>
      <c r="D63" s="29" t="b">
        <v>1</v>
      </c>
      <c r="E63" s="133" t="s">
        <v>94</v>
      </c>
      <c r="F63" s="134"/>
      <c r="G63" s="29" t="b">
        <v>1</v>
      </c>
      <c r="H63" s="34"/>
      <c r="I63" s="35"/>
      <c r="J63" s="36"/>
      <c r="K63" s="141" t="s">
        <v>95</v>
      </c>
      <c r="L63" s="134"/>
      <c r="M63" s="29" t="b">
        <v>1</v>
      </c>
      <c r="N63" s="142" t="s">
        <v>163</v>
      </c>
      <c r="O63" s="134"/>
      <c r="P63" s="29" t="b">
        <v>1</v>
      </c>
    </row>
    <row r="64" spans="2:16" ht="20.100000000000001" customHeight="1" x14ac:dyDescent="0.25">
      <c r="B64" s="141" t="s">
        <v>96</v>
      </c>
      <c r="C64" s="134"/>
      <c r="D64" s="29" t="b">
        <v>0</v>
      </c>
      <c r="E64" s="133" t="s">
        <v>97</v>
      </c>
      <c r="F64" s="134"/>
      <c r="G64" s="29" t="b">
        <v>1</v>
      </c>
      <c r="H64" s="37"/>
      <c r="I64" s="38"/>
      <c r="J64" s="39"/>
      <c r="K64" s="143" t="s">
        <v>98</v>
      </c>
      <c r="L64" s="144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33" t="s">
        <v>161</v>
      </c>
      <c r="F65" s="134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35" t="s">
        <v>104</v>
      </c>
      <c r="C69" s="135"/>
      <c r="D69" s="47"/>
      <c r="E69" s="47"/>
      <c r="F69" s="137" t="s">
        <v>105</v>
      </c>
      <c r="G69" s="139" t="s">
        <v>106</v>
      </c>
      <c r="H69" s="47"/>
      <c r="I69" s="135" t="s">
        <v>107</v>
      </c>
      <c r="J69" s="135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36"/>
      <c r="C70" s="136"/>
      <c r="D70" s="51"/>
      <c r="E70" s="52"/>
      <c r="F70" s="138"/>
      <c r="G70" s="140"/>
      <c r="H70" s="53"/>
      <c r="I70" s="136"/>
      <c r="J70" s="136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8">
        <v>-153.5</v>
      </c>
      <c r="D72" s="229">
        <v>-155.80000000000001</v>
      </c>
      <c r="E72" s="73" t="s">
        <v>117</v>
      </c>
      <c r="F72" s="108">
        <v>22</v>
      </c>
      <c r="G72" s="229">
        <v>19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8">
        <v>-132</v>
      </c>
      <c r="D73" s="229">
        <v>-132</v>
      </c>
      <c r="E73" s="74" t="s">
        <v>121</v>
      </c>
      <c r="F73" s="110">
        <v>15</v>
      </c>
      <c r="G73" s="230">
        <v>29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8">
        <v>-209</v>
      </c>
      <c r="D74" s="229">
        <v>-211.4</v>
      </c>
      <c r="E74" s="74" t="s">
        <v>126</v>
      </c>
      <c r="F74" s="111">
        <v>10</v>
      </c>
      <c r="G74" s="231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8">
        <v>-112</v>
      </c>
      <c r="D75" s="229">
        <v>-113.2</v>
      </c>
      <c r="E75" s="74" t="s">
        <v>131</v>
      </c>
      <c r="F75" s="111">
        <v>40</v>
      </c>
      <c r="G75" s="231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8">
        <v>27.1</v>
      </c>
      <c r="D76" s="229">
        <v>23.9</v>
      </c>
      <c r="E76" s="74" t="s">
        <v>136</v>
      </c>
      <c r="F76" s="111">
        <v>10</v>
      </c>
      <c r="G76" s="231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8">
        <v>31.4</v>
      </c>
      <c r="D77" s="229">
        <v>27.9</v>
      </c>
      <c r="E77" s="74" t="s">
        <v>141</v>
      </c>
      <c r="F77" s="111">
        <v>150</v>
      </c>
      <c r="G77" s="231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8">
        <v>24</v>
      </c>
      <c r="D78" s="229">
        <v>20.9</v>
      </c>
      <c r="E78" s="74" t="s">
        <v>146</v>
      </c>
      <c r="F78" s="112"/>
      <c r="G78" s="232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8">
        <v>24.7</v>
      </c>
      <c r="D79" s="229">
        <v>21.6</v>
      </c>
      <c r="E79" s="73" t="s">
        <v>151</v>
      </c>
      <c r="F79" s="108">
        <v>15</v>
      </c>
      <c r="G79" s="229">
        <v>8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09">
        <v>4.1199999999999999E-5</v>
      </c>
      <c r="D80" s="239">
        <v>4.1900000000000002E-5</v>
      </c>
      <c r="E80" s="74" t="s">
        <v>156</v>
      </c>
      <c r="F80" s="110">
        <v>30</v>
      </c>
      <c r="G80" s="230">
        <v>61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1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2" t="s">
        <v>160</v>
      </c>
      <c r="C84" s="202"/>
    </row>
    <row r="85" spans="2:16" ht="15" customHeight="1" x14ac:dyDescent="0.25">
      <c r="B85" s="177" t="s">
        <v>184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 t="s">
        <v>189</v>
      </c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18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20"/>
    </row>
    <row r="88" spans="2:16" ht="15" customHeight="1" x14ac:dyDescent="0.25">
      <c r="B88" s="221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3"/>
    </row>
    <row r="89" spans="2:16" ht="15" customHeight="1" x14ac:dyDescent="0.25">
      <c r="B89" s="224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6"/>
    </row>
    <row r="90" spans="2:16" ht="15" customHeight="1" x14ac:dyDescent="0.25">
      <c r="B90" s="221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3"/>
    </row>
    <row r="91" spans="2:16" ht="15" customHeight="1" x14ac:dyDescent="0.25">
      <c r="B91" s="221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3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2025-09-24T01:51:34Z</dcterms:modified>
</cp:coreProperties>
</file>