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 l="1"/>
  <c r="H18" i="1" s="1"/>
  <c r="H19" i="1" s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<sst xmlns="http://schemas.openxmlformats.org/spreadsheetml/2006/main" count="212" uniqueCount="195">
  <si>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</si>
  <si>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</si>
  <si>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</si>
  <si>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</si>
  <si>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</si>
  <si>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</si>
  <si>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</si>
  <si>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</si>
  <si>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</si>
  <si>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</si>
  <si>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</si>
  <si>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</si>
  <si>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</si>
  <si>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</si>
  <si>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</si>
  <si>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</si>
  <si>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</si>
  <si>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</si>
  <si>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</si>
  <si>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</si>
  <si>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</si>
  <si>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</si>
  <si>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</si>
  <si>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</si>
  <si>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</si>
  <si>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</si>
  <si>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</si>
  <si>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</si>
  <si>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</si>
  <si>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</si>
  <si>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</si>
  <si>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</si>
  <si>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</si>
  <si>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</si>
  <si>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</si>
  <si>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</si>
  <si>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</si>
  <si>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</si>
  <si>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</si>
  <si>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</si>
  <si>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</si>
  <si>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</si>
  <si>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</si>
  <si>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</si>
  <si>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</si>
  <si>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</si>
  <si>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</si>
  <si>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</si>
  <si>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</si>
  <si>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</si>
  <si>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</si>
  <si>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</si>
  <si>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</si>
  <si>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</si>
  <si>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</si>
  <si>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</si>
  <si>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</si>
  <si>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</si>
  <si>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</si>
  <si>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</si>
  <si>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</si>
  <si>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</si>
  <si>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</si>
  <si>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</si>
  <si>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</si>
  <si>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</si>
  <si>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</si>
  <si>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</si>
  <si>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</si>
  <si>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</si>
  <si>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</si>
  <si>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</si>
  <si>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</si>
  <si>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</si>
  <si>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</si>
  <si>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</si>
  <si>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</si>
  <si>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</si>
  <si>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</si>
  <si>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</si>
  <si>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</si>
  <si>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</si>
  <si>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</si>
  <si>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</si>
  <si>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</si>
  <si>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</si>
  <si>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</si>
  <si>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</si>
  <si>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</si>
  <si>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</si>
  <si>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</si>
  <si>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</si>
  <si>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</si>
  <si>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</si>
  <si>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</si>
  <si>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</si>
  <si>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</si>
  <si>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</si>
  <si>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</si>
  <si>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</si>
  <si>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</si>
  <si>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</si>
  <si>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</si>
  <si>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</si>
  <si>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</si>
  <si>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</si>
  <si>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</si>
  <si>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</si>
  <si>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</si>
  <si>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</si>
  <si>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</si>
  <si>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</si>
  <si>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</si>
  <si>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</si>
  <si>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</si>
  <si>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</si>
  <si>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</si>
  <si>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</si>
  <si>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</si>
  <si>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</si>
  <si>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</si>
  <si>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</si>
  <si>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</si>
  <si>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</si>
  <si>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</si>
  <si>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</si>
  <si>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</si>
  <si>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</si>
  <si>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</si>
  <si>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</si>
  <si>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</si>
  <si>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</si>
  <si>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</si>
  <si>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</si>
  <si>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</si>
  <si>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</si>
  <si>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</si>
  <si>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</si>
  <si>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</si>
  <si>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</si>
  <si>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</si>
  <si>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</si>
  <si>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</si>
  <si>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</si>
  <si>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</si>
  <si>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</si>
  <si>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</si>
  <si>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</si>
  <si>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</si>
  <si>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</si>
  <si>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</si>
  <si>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</si>
  <si>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</si>
  <si>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</si>
  <si>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</si>
  <si>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</si>
  <si>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</si>
  <si>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</si>
  <si>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</si>
  <si>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</si>
  <si>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</si>
  <si>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</si>
  <si>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</si>
  <si>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</si>
  <si>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</si>
  <si>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</si>
  <si>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</si>
  <si>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</si>
  <si>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</si>
  <si>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</si>
  <si>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</si>
  <si>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</si>
  <si>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</si>
  <si>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</si>
  <si>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</si>
  <si>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</si>
  <si>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</si>
  <si>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</si>
  <si>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</si>
  <si>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</si>
  <si>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</si>
  <si>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</si>
  <si>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</si>
  <si>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</si>
  <si>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>W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</si>
  <si>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</si>
  <si>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</si>
  <si>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</si>
  <si>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SW</t>
    <phoneticPr fontId="3" type="noConversion"/>
  </si>
  <si>
    <t>DIR-KSP</t>
    <phoneticPr fontId="3" type="noConversion"/>
  </si>
  <si>
    <t>20s/31k 27s/27k 45s/26k</t>
    <phoneticPr fontId="3" type="noConversion"/>
  </si>
  <si>
    <t>20s/13k 55s/24k</t>
    <phoneticPr fontId="3" type="noConversion"/>
  </si>
  <si>
    <t>E</t>
    <phoneticPr fontId="3" type="noConversion"/>
  </si>
  <si>
    <t>2) CO2실린더 입고</t>
    <phoneticPr fontId="3" type="noConversion"/>
  </si>
  <si>
    <t>M_054955-054956:N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</si>
</sst>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G68" sqref="G68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2" t="s">
        <v>0</v>
      </c>
      <c r="C2" s="20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3">
        <v>45918</v>
      </c>
      <c r="D3" s="204"/>
      <c r="E3" s="1"/>
      <c r="F3" s="1"/>
      <c r="G3" s="1"/>
      <c r="H3" s="1"/>
      <c r="I3" s="1"/>
      <c r="J3" s="1"/>
      <c r="K3" s="32" t="s">
        <v>2</v>
      </c>
      <c r="L3" s="205">
        <f>(P31-(P32+P33))/P31*100</f>
        <v>100</v>
      </c>
      <c r="M3" s="205"/>
      <c r="N3" s="32" t="s">
        <v>3</v>
      </c>
      <c r="O3" s="205">
        <f>(P31-P33)/P31*100</f>
        <v>100</v>
      </c>
      <c r="P3" s="205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2" t="s">
        <v>6</v>
      </c>
      <c r="C7" s="2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0.71875</v>
      </c>
      <c r="D9" s="114">
        <v>1.36</v>
      </c>
      <c r="E9" s="114">
        <v>9</v>
      </c>
      <c r="F9" s="114">
        <v>33</v>
      </c>
      <c r="G9" s="115" t="s">
        <v>188</v>
      </c>
      <c r="H9" s="114">
        <v>2.8</v>
      </c>
      <c r="I9" s="115">
        <v>14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1.33</v>
      </c>
      <c r="E10" s="114">
        <v>7.5</v>
      </c>
      <c r="F10" s="114">
        <v>43</v>
      </c>
      <c r="G10" s="115" t="s">
        <v>184</v>
      </c>
      <c r="H10" s="114">
        <v>1.5</v>
      </c>
      <c r="I10" s="120"/>
      <c r="J10" s="11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31">
        <v>0.15277777777777776</v>
      </c>
      <c r="D11" s="137">
        <v>1.2</v>
      </c>
      <c r="E11" s="137">
        <v>6.3</v>
      </c>
      <c r="F11" s="137">
        <v>44</v>
      </c>
      <c r="G11" s="232" t="s">
        <v>192</v>
      </c>
      <c r="H11" s="233">
        <v>1.5</v>
      </c>
      <c r="I11" s="234"/>
      <c r="J11" s="235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23.434027777777779</v>
      </c>
      <c r="D12" s="11">
        <f>AVERAGE(D9:D11)</f>
        <v>1.2966666666666669</v>
      </c>
      <c r="E12" s="11">
        <f>AVERAGE(E9:E11)</f>
        <v>7.6000000000000005</v>
      </c>
      <c r="F12" s="12">
        <f>AVERAGE(F9:F11)</f>
        <v>40</v>
      </c>
      <c r="G12" s="13"/>
      <c r="H12" s="14">
        <f>AVERAGE(H9:H11)</f>
        <v>1.9333333333333333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2" t="s">
        <v>25</v>
      </c>
      <c r="C14" s="20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5" t="s">
        <v>173</v>
      </c>
      <c r="D16" s="126" t="s">
        <v>176</v>
      </c>
      <c r="E16" s="115" t="s">
        <v>183</v>
      </c>
      <c r="F16" s="115" t="s">
        <v>189</v>
      </c>
      <c r="G16" s="115" t="s">
        <v>187</v>
      </c>
      <c r="H16" s="115" t="s">
        <v>176</v>
      </c>
      <c r="I16" s="115"/>
      <c r="J16" s="93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0.68263888888888891</v>
      </c>
      <c r="D17" s="117">
        <v>0.68541666666666667</v>
      </c>
      <c r="E17" s="117">
        <v>0.71319444444444446</v>
      </c>
      <c r="F17" s="132">
        <v>0.9</v>
      </c>
      <c r="G17" s="132">
        <v>0.13819444444444443</v>
      </c>
      <c r="H17" s="132">
        <v>0.16111111111111112</v>
      </c>
      <c r="I17" s="92"/>
      <c r="J17" s="92"/>
      <c r="K17" s="92"/>
      <c r="L17" s="92"/>
      <c r="M17" s="92"/>
      <c r="N17" s="92"/>
      <c r="O17" s="92"/>
      <c r="P17" s="132">
        <v>0.16666666666666666</v>
      </c>
    </row>
    <row r="18" spans="1:16" s="75" customFormat="1" ht="14.1" customHeight="1" x14ac:dyDescent="0.25">
      <c r="A18" s="31"/>
      <c r="B18" s="21" t="s">
        <v>42</v>
      </c>
      <c r="C18" s="115">
        <v>54655</v>
      </c>
      <c r="D18" s="115">
        <f>C18+1</f>
        <v>54656</v>
      </c>
      <c r="E18" s="115">
        <f t="shared" ref="E18:G18" si="0">D19+1</f>
        <v>54666</v>
      </c>
      <c r="F18" s="115">
        <f t="shared" ref="F18" si="1">E19+1</f>
        <v>54789</v>
      </c>
      <c r="G18" s="115">
        <f t="shared" ref="G18" si="2">F19+1</f>
        <v>54945</v>
      </c>
      <c r="H18" s="115">
        <f t="shared" ref="H18" si="3">G19+1</f>
        <v>54960</v>
      </c>
      <c r="I18" s="115"/>
      <c r="J18" s="93"/>
      <c r="K18" s="93"/>
      <c r="L18" s="93"/>
      <c r="M18" s="93"/>
      <c r="N18" s="93"/>
      <c r="O18" s="93"/>
      <c r="P18" s="115">
        <f>MAX(C18:O19)+1</f>
        <v>54965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54665</v>
      </c>
      <c r="E19" s="119">
        <v>54788</v>
      </c>
      <c r="F19" s="119">
        <v>54944</v>
      </c>
      <c r="G19" s="119">
        <f>G18+14</f>
        <v>54959</v>
      </c>
      <c r="H19" s="119">
        <f>H18+4</f>
        <v>54964</v>
      </c>
      <c r="I19" s="119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4">IF(ISNUMBER(D18),D19-D18+1,"")</f>
        <v>10</v>
      </c>
      <c r="E20" s="85">
        <f t="shared" si="4"/>
        <v>123</v>
      </c>
      <c r="F20" s="99">
        <f t="shared" si="4"/>
        <v>156</v>
      </c>
      <c r="G20" s="99">
        <f t="shared" si="4"/>
        <v>15</v>
      </c>
      <c r="H20" s="85">
        <f t="shared" si="4"/>
        <v>5</v>
      </c>
      <c r="I20" s="85" t="str">
        <f t="shared" si="4"/>
        <v/>
      </c>
      <c r="J20" s="85" t="str">
        <f t="shared" si="4"/>
        <v/>
      </c>
      <c r="K20" s="85" t="str">
        <f t="shared" si="4"/>
        <v/>
      </c>
      <c r="L20" s="85" t="str">
        <f t="shared" si="4"/>
        <v/>
      </c>
      <c r="M20" s="85" t="str">
        <f t="shared" ref="M20:O20" si="5">IF(ISNUMBER(M18),M19-M18+1,"")</f>
        <v/>
      </c>
      <c r="N20" s="85" t="str">
        <f t="shared" si="5"/>
        <v/>
      </c>
      <c r="O20" s="85" t="str">
        <f t="shared" si="5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0" t="s">
        <v>45</v>
      </c>
      <c r="C22" s="21" t="s">
        <v>21</v>
      </c>
      <c r="D22" s="21" t="s">
        <v>23</v>
      </c>
      <c r="E22" s="21" t="s">
        <v>46</v>
      </c>
      <c r="F22" s="211" t="s">
        <v>47</v>
      </c>
      <c r="G22" s="211"/>
      <c r="H22" s="211"/>
      <c r="I22" s="211"/>
      <c r="J22" s="21" t="s">
        <v>21</v>
      </c>
      <c r="K22" s="21" t="s">
        <v>23</v>
      </c>
      <c r="L22" s="21" t="s">
        <v>46</v>
      </c>
      <c r="M22" s="211" t="s">
        <v>47</v>
      </c>
      <c r="N22" s="211"/>
      <c r="O22" s="211"/>
      <c r="P22" s="211"/>
    </row>
    <row r="23" spans="1:16" ht="13.5" customHeight="1" x14ac:dyDescent="0.25">
      <c r="B23" s="210"/>
      <c r="C23" s="117">
        <v>0.70624999999999993</v>
      </c>
      <c r="D23" s="117">
        <v>0.70972222222222225</v>
      </c>
      <c r="E23" s="115" t="s">
        <v>178</v>
      </c>
      <c r="F23" s="209" t="s">
        <v>190</v>
      </c>
      <c r="G23" s="209"/>
      <c r="H23" s="209"/>
      <c r="I23" s="209"/>
      <c r="J23" s="92"/>
      <c r="K23" s="92"/>
      <c r="L23" s="115" t="s">
        <v>180</v>
      </c>
      <c r="M23" s="209" t="s">
        <v>182</v>
      </c>
      <c r="N23" s="209"/>
      <c r="O23" s="209"/>
      <c r="P23" s="209"/>
    </row>
    <row r="24" spans="1:16" ht="13.5" customHeight="1" x14ac:dyDescent="0.25">
      <c r="B24" s="210"/>
      <c r="C24" s="118"/>
      <c r="D24" s="118"/>
      <c r="E24" s="115" t="s">
        <v>174</v>
      </c>
      <c r="F24" s="209" t="s">
        <v>182</v>
      </c>
      <c r="G24" s="209"/>
      <c r="H24" s="209"/>
      <c r="I24" s="209"/>
      <c r="J24" s="122"/>
      <c r="K24" s="122"/>
      <c r="L24" s="115" t="s">
        <v>177</v>
      </c>
      <c r="M24" s="209" t="s">
        <v>182</v>
      </c>
      <c r="N24" s="209"/>
      <c r="O24" s="209"/>
      <c r="P24" s="209"/>
    </row>
    <row r="25" spans="1:16" ht="13.5" customHeight="1" x14ac:dyDescent="0.25">
      <c r="B25" s="210"/>
      <c r="C25" s="117">
        <v>0.70972222222222225</v>
      </c>
      <c r="D25" s="117">
        <v>0.71180555555555547</v>
      </c>
      <c r="E25" s="115" t="s">
        <v>177</v>
      </c>
      <c r="F25" s="209" t="s">
        <v>191</v>
      </c>
      <c r="G25" s="209"/>
      <c r="H25" s="209"/>
      <c r="I25" s="209"/>
      <c r="J25" s="92"/>
      <c r="K25" s="92"/>
      <c r="L25" s="115" t="s">
        <v>174</v>
      </c>
      <c r="M25" s="209" t="s">
        <v>182</v>
      </c>
      <c r="N25" s="209"/>
      <c r="O25" s="209"/>
      <c r="P25" s="209"/>
    </row>
    <row r="26" spans="1:16" ht="13.5" customHeight="1" x14ac:dyDescent="0.25">
      <c r="B26" s="210"/>
      <c r="C26" s="118"/>
      <c r="D26" s="118"/>
      <c r="E26" s="115" t="s">
        <v>48</v>
      </c>
      <c r="F26" s="209" t="s">
        <v>179</v>
      </c>
      <c r="G26" s="209"/>
      <c r="H26" s="209"/>
      <c r="I26" s="209"/>
      <c r="J26" s="122"/>
      <c r="K26" s="122"/>
      <c r="L26" s="115" t="s">
        <v>181</v>
      </c>
      <c r="M26" s="209" t="s">
        <v>182</v>
      </c>
      <c r="N26" s="209"/>
      <c r="O26" s="209"/>
      <c r="P26" s="209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202" t="s">
        <v>49</v>
      </c>
      <c r="C28" s="202"/>
      <c r="D28" s="20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3">
        <v>0.15416666666666667</v>
      </c>
      <c r="D30" s="124"/>
      <c r="E30" s="124"/>
      <c r="F30" s="124"/>
      <c r="G30" s="124"/>
      <c r="H30" s="124"/>
      <c r="I30" s="124"/>
      <c r="J30" s="124"/>
      <c r="K30" s="131"/>
      <c r="L30" s="121"/>
      <c r="M30" s="121"/>
      <c r="N30" s="230">
        <v>0.23402777777777781</v>
      </c>
      <c r="O30" s="121"/>
      <c r="P30" s="100">
        <f>SUM(C30:J30,L30:N30)</f>
        <v>0.38819444444444451</v>
      </c>
    </row>
    <row r="31" spans="1:16" ht="14.1" customHeight="1" x14ac:dyDescent="0.25">
      <c r="B31" s="22" t="s">
        <v>168</v>
      </c>
      <c r="C31" s="228">
        <v>0.18680555555555556</v>
      </c>
      <c r="D31" s="229">
        <v>0.23819444444444446</v>
      </c>
      <c r="E31" s="102"/>
      <c r="F31" s="102"/>
      <c r="G31" s="102"/>
      <c r="H31" s="102"/>
      <c r="I31" s="102"/>
      <c r="J31" s="102"/>
      <c r="K31" s="229">
        <v>2.2222222222222223E-2</v>
      </c>
      <c r="L31" s="102"/>
      <c r="M31" s="102"/>
      <c r="N31" s="102"/>
      <c r="O31" s="103"/>
      <c r="P31" s="100">
        <f>SUM(C31:N31)</f>
        <v>0.44722222222222224</v>
      </c>
    </row>
    <row r="32" spans="1:16" ht="14.1" customHeight="1" x14ac:dyDescent="0.25">
      <c r="B32" s="22" t="s">
        <v>64</v>
      </c>
      <c r="C32" s="128"/>
      <c r="D32" s="127"/>
      <c r="E32" s="127"/>
      <c r="F32" s="127"/>
      <c r="G32" s="127"/>
      <c r="H32" s="127"/>
      <c r="I32" s="127"/>
      <c r="J32" s="127"/>
      <c r="K32" s="127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29"/>
      <c r="D33" s="105"/>
      <c r="E33" s="130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0.18680555555555556</v>
      </c>
      <c r="D34" s="95">
        <f t="shared" ref="D34:P34" si="6">D31-D32-D33</f>
        <v>0.23819444444444446</v>
      </c>
      <c r="E34" s="95">
        <f t="shared" si="6"/>
        <v>0</v>
      </c>
      <c r="F34" s="95">
        <f t="shared" si="6"/>
        <v>0</v>
      </c>
      <c r="G34" s="95">
        <f t="shared" si="6"/>
        <v>0</v>
      </c>
      <c r="H34" s="95">
        <f t="shared" si="6"/>
        <v>0</v>
      </c>
      <c r="I34" s="95">
        <f t="shared" si="6"/>
        <v>0</v>
      </c>
      <c r="J34" s="95">
        <f t="shared" si="6"/>
        <v>0</v>
      </c>
      <c r="K34" s="95">
        <f t="shared" si="6"/>
        <v>2.2222222222222223E-2</v>
      </c>
      <c r="L34" s="95">
        <f t="shared" si="6"/>
        <v>0</v>
      </c>
      <c r="M34" s="95">
        <f t="shared" si="6"/>
        <v>0</v>
      </c>
      <c r="N34" s="95">
        <f t="shared" si="6"/>
        <v>0</v>
      </c>
      <c r="O34" s="96"/>
      <c r="P34" s="97">
        <f t="shared" si="6"/>
        <v>0.44722222222222224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4" t="s">
        <v>66</v>
      </c>
      <c r="C36" s="198" t="s">
        <v>194</v>
      </c>
      <c r="D36" s="199"/>
      <c r="E36" s="200"/>
      <c r="F36" s="199"/>
      <c r="G36" s="200"/>
      <c r="H36" s="199"/>
      <c r="I36" s="198"/>
      <c r="J36" s="199"/>
      <c r="K36" s="201"/>
      <c r="L36" s="201"/>
      <c r="M36" s="192"/>
      <c r="N36" s="192"/>
      <c r="O36" s="192"/>
      <c r="P36" s="192"/>
    </row>
    <row r="37" spans="2:16" ht="18" customHeight="1" x14ac:dyDescent="0.25">
      <c r="B37" s="195"/>
      <c r="C37" s="212"/>
      <c r="D37" s="212"/>
      <c r="E37" s="192"/>
      <c r="F37" s="192"/>
      <c r="G37" s="197"/>
      <c r="H37" s="192"/>
      <c r="I37" s="193"/>
      <c r="J37" s="192"/>
      <c r="K37" s="193"/>
      <c r="L37" s="192"/>
      <c r="M37" s="192"/>
      <c r="N37" s="192"/>
      <c r="O37" s="192"/>
      <c r="P37" s="192"/>
    </row>
    <row r="38" spans="2:16" ht="18" customHeight="1" x14ac:dyDescent="0.25">
      <c r="B38" s="195"/>
      <c r="C38" s="197"/>
      <c r="D38" s="192"/>
      <c r="E38" s="192"/>
      <c r="F38" s="192"/>
      <c r="G38" s="193"/>
      <c r="H38" s="192"/>
      <c r="I38" s="193"/>
      <c r="J38" s="192"/>
      <c r="K38" s="193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7"/>
      <c r="H39" s="192"/>
      <c r="I39" s="193"/>
      <c r="J39" s="192"/>
      <c r="K39" s="193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3"/>
      <c r="L40" s="192"/>
      <c r="M40" s="192"/>
      <c r="N40" s="192"/>
      <c r="O40" s="192"/>
      <c r="P40" s="192"/>
    </row>
    <row r="41" spans="2:16" ht="18" customHeight="1" x14ac:dyDescent="0.25">
      <c r="B41" s="196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67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165</v>
      </c>
      <c r="C53" s="171"/>
      <c r="D53" s="90"/>
      <c r="E53" s="90"/>
      <c r="F53" s="90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164</v>
      </c>
      <c r="C54" s="173"/>
      <c r="D54" s="173"/>
      <c r="E54" s="173"/>
      <c r="F54" s="90">
        <v>509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68</v>
      </c>
      <c r="C56" s="151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2" t="s">
        <v>69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70</v>
      </c>
      <c r="O57" s="153"/>
      <c r="P57" s="156"/>
    </row>
    <row r="58" spans="2:16" ht="17.100000000000001" customHeight="1" x14ac:dyDescent="0.25">
      <c r="B58" s="157" t="s">
        <v>71</v>
      </c>
      <c r="C58" s="158"/>
      <c r="D58" s="159"/>
      <c r="E58" s="157" t="s">
        <v>72</v>
      </c>
      <c r="F58" s="158"/>
      <c r="G58" s="159"/>
      <c r="H58" s="158" t="s">
        <v>73</v>
      </c>
      <c r="I58" s="158"/>
      <c r="J58" s="158"/>
      <c r="K58" s="160" t="s">
        <v>74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75</v>
      </c>
      <c r="C59" s="140"/>
      <c r="D59" s="29" t="b">
        <v>1</v>
      </c>
      <c r="E59" s="139" t="s">
        <v>76</v>
      </c>
      <c r="F59" s="140"/>
      <c r="G59" s="29" t="b">
        <v>1</v>
      </c>
      <c r="H59" s="147" t="s">
        <v>77</v>
      </c>
      <c r="I59" s="140"/>
      <c r="J59" s="29" t="b">
        <v>1</v>
      </c>
      <c r="K59" s="147" t="s">
        <v>78</v>
      </c>
      <c r="L59" s="140"/>
      <c r="M59" s="29" t="b">
        <v>1</v>
      </c>
      <c r="N59" s="148" t="s">
        <v>79</v>
      </c>
      <c r="O59" s="140"/>
      <c r="P59" s="29" t="b">
        <v>1</v>
      </c>
    </row>
    <row r="60" spans="2:16" ht="20.100000000000001" customHeight="1" x14ac:dyDescent="0.25">
      <c r="B60" s="139" t="s">
        <v>80</v>
      </c>
      <c r="C60" s="140"/>
      <c r="D60" s="29" t="b">
        <v>1</v>
      </c>
      <c r="E60" s="139" t="s">
        <v>81</v>
      </c>
      <c r="F60" s="140"/>
      <c r="G60" s="29" t="b">
        <v>1</v>
      </c>
      <c r="H60" s="147" t="s">
        <v>82</v>
      </c>
      <c r="I60" s="140"/>
      <c r="J60" s="29" t="b">
        <v>1</v>
      </c>
      <c r="K60" s="147" t="s">
        <v>83</v>
      </c>
      <c r="L60" s="140"/>
      <c r="M60" s="29" t="b">
        <v>1</v>
      </c>
      <c r="N60" s="148" t="s">
        <v>84</v>
      </c>
      <c r="O60" s="140"/>
      <c r="P60" s="29" t="b">
        <v>1</v>
      </c>
    </row>
    <row r="61" spans="2:16" ht="20.100000000000001" customHeight="1" x14ac:dyDescent="0.25">
      <c r="B61" s="139" t="s">
        <v>85</v>
      </c>
      <c r="C61" s="140"/>
      <c r="D61" s="29" t="b">
        <v>1</v>
      </c>
      <c r="E61" s="139" t="s">
        <v>86</v>
      </c>
      <c r="F61" s="140"/>
      <c r="G61" s="29" t="b">
        <v>1</v>
      </c>
      <c r="H61" s="147" t="s">
        <v>87</v>
      </c>
      <c r="I61" s="140"/>
      <c r="J61" s="29" t="b">
        <v>1</v>
      </c>
      <c r="K61" s="147" t="s">
        <v>88</v>
      </c>
      <c r="L61" s="140"/>
      <c r="M61" s="29" t="b">
        <v>1</v>
      </c>
      <c r="N61" s="148" t="s">
        <v>89</v>
      </c>
      <c r="O61" s="140"/>
      <c r="P61" s="29" t="b">
        <v>1</v>
      </c>
    </row>
    <row r="62" spans="2:16" ht="20.100000000000001" customHeight="1" x14ac:dyDescent="0.25">
      <c r="B62" s="147" t="s">
        <v>87</v>
      </c>
      <c r="C62" s="140"/>
      <c r="D62" s="29" t="b">
        <v>1</v>
      </c>
      <c r="E62" s="139" t="s">
        <v>90</v>
      </c>
      <c r="F62" s="140"/>
      <c r="G62" s="29" t="b">
        <v>1</v>
      </c>
      <c r="H62" s="147" t="s">
        <v>91</v>
      </c>
      <c r="I62" s="140"/>
      <c r="J62" s="29" t="b">
        <v>0</v>
      </c>
      <c r="K62" s="147" t="s">
        <v>92</v>
      </c>
      <c r="L62" s="140"/>
      <c r="M62" s="29" t="b">
        <v>1</v>
      </c>
      <c r="N62" s="148" t="s">
        <v>82</v>
      </c>
      <c r="O62" s="140"/>
      <c r="P62" s="29" t="b">
        <v>1</v>
      </c>
    </row>
    <row r="63" spans="2:16" ht="20.100000000000001" customHeight="1" x14ac:dyDescent="0.25">
      <c r="B63" s="147" t="s">
        <v>93</v>
      </c>
      <c r="C63" s="140"/>
      <c r="D63" s="29" t="b">
        <v>1</v>
      </c>
      <c r="E63" s="139" t="s">
        <v>94</v>
      </c>
      <c r="F63" s="140"/>
      <c r="G63" s="29" t="b">
        <v>1</v>
      </c>
      <c r="H63" s="34"/>
      <c r="I63" s="35"/>
      <c r="J63" s="36"/>
      <c r="K63" s="147" t="s">
        <v>95</v>
      </c>
      <c r="L63" s="140"/>
      <c r="M63" s="29" t="b">
        <v>1</v>
      </c>
      <c r="N63" s="148" t="s">
        <v>163</v>
      </c>
      <c r="O63" s="140"/>
      <c r="P63" s="29" t="b">
        <v>1</v>
      </c>
    </row>
    <row r="64" spans="2:16" ht="20.100000000000001" customHeight="1" x14ac:dyDescent="0.25">
      <c r="B64" s="147" t="s">
        <v>96</v>
      </c>
      <c r="C64" s="140"/>
      <c r="D64" s="29" t="b">
        <v>0</v>
      </c>
      <c r="E64" s="139" t="s">
        <v>97</v>
      </c>
      <c r="F64" s="140"/>
      <c r="G64" s="29" t="b">
        <v>1</v>
      </c>
      <c r="H64" s="37"/>
      <c r="I64" s="38"/>
      <c r="J64" s="39"/>
      <c r="K64" s="149" t="s">
        <v>98</v>
      </c>
      <c r="L64" s="150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9" t="s">
        <v>161</v>
      </c>
      <c r="F65" s="140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1" t="s">
        <v>104</v>
      </c>
      <c r="C69" s="141"/>
      <c r="D69" s="47"/>
      <c r="E69" s="47"/>
      <c r="F69" s="143" t="s">
        <v>105</v>
      </c>
      <c r="G69" s="145" t="s">
        <v>106</v>
      </c>
      <c r="H69" s="47"/>
      <c r="I69" s="141" t="s">
        <v>107</v>
      </c>
      <c r="J69" s="141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2"/>
      <c r="C70" s="142"/>
      <c r="D70" s="51"/>
      <c r="E70" s="52"/>
      <c r="F70" s="144"/>
      <c r="G70" s="146"/>
      <c r="H70" s="53"/>
      <c r="I70" s="142"/>
      <c r="J70" s="142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-154.6</v>
      </c>
      <c r="D72" s="133">
        <v>-156.19999999999999</v>
      </c>
      <c r="E72" s="73" t="s">
        <v>117</v>
      </c>
      <c r="F72" s="109">
        <v>22</v>
      </c>
      <c r="G72" s="133">
        <v>17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-132.9</v>
      </c>
      <c r="D73" s="133">
        <v>-133.69999999999999</v>
      </c>
      <c r="E73" s="74" t="s">
        <v>121</v>
      </c>
      <c r="F73" s="111">
        <v>19</v>
      </c>
      <c r="G73" s="134">
        <v>25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-210.5</v>
      </c>
      <c r="D74" s="133">
        <v>-211.7</v>
      </c>
      <c r="E74" s="74" t="s">
        <v>126</v>
      </c>
      <c r="F74" s="112">
        <v>10</v>
      </c>
      <c r="G74" s="135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-112.65</v>
      </c>
      <c r="D75" s="133">
        <v>-113.8</v>
      </c>
      <c r="E75" s="74" t="s">
        <v>131</v>
      </c>
      <c r="F75" s="112">
        <v>40</v>
      </c>
      <c r="G75" s="135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26.1</v>
      </c>
      <c r="D76" s="133">
        <v>22.6</v>
      </c>
      <c r="E76" s="74" t="s">
        <v>136</v>
      </c>
      <c r="F76" s="112">
        <v>10</v>
      </c>
      <c r="G76" s="135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</v>
      </c>
      <c r="D77" s="133">
        <v>26.4</v>
      </c>
      <c r="E77" s="74" t="s">
        <v>141</v>
      </c>
      <c r="F77" s="112">
        <v>150</v>
      </c>
      <c r="G77" s="135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23.21</v>
      </c>
      <c r="D78" s="133">
        <v>19.690000000000001</v>
      </c>
      <c r="E78" s="74" t="s">
        <v>146</v>
      </c>
      <c r="F78" s="113"/>
      <c r="G78" s="136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23.89</v>
      </c>
      <c r="D79" s="133">
        <v>20.39</v>
      </c>
      <c r="E79" s="73" t="s">
        <v>151</v>
      </c>
      <c r="F79" s="109">
        <v>14</v>
      </c>
      <c r="G79" s="133">
        <v>7.8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4.1600000000000002E-5</v>
      </c>
      <c r="D80" s="138">
        <v>4.1699999999999997E-5</v>
      </c>
      <c r="E80" s="74" t="s">
        <v>156</v>
      </c>
      <c r="F80" s="111">
        <v>27</v>
      </c>
      <c r="G80" s="134">
        <v>53.7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6" t="s">
        <v>160</v>
      </c>
      <c r="C84" s="206"/>
    </row>
    <row r="85" spans="2:16" ht="15" customHeight="1" x14ac:dyDescent="0.25">
      <c r="B85" s="183" t="s">
        <v>186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36" t="s">
        <v>193</v>
      </c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8"/>
    </row>
    <row r="87" spans="2:16" ht="15" customHeight="1" x14ac:dyDescent="0.25">
      <c r="B87" s="219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1"/>
    </row>
    <row r="88" spans="2:16" ht="15" customHeight="1" x14ac:dyDescent="0.25">
      <c r="B88" s="222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</row>
    <row r="89" spans="2:16" ht="15" customHeight="1" x14ac:dyDescent="0.25">
      <c r="B89" s="225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7"/>
    </row>
    <row r="90" spans="2:16" ht="15" customHeight="1" x14ac:dyDescent="0.25">
      <c r="B90" s="222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</row>
    <row r="91" spans="2:16" ht="15" customHeight="1" x14ac:dyDescent="0.25"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</row>
    <row r="92" spans="2:16" ht="15" customHeight="1" x14ac:dyDescent="0.25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5"/>
    </row>
    <row r="93" spans="2:16" ht="15" customHeight="1" x14ac:dyDescent="0.25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5"/>
    </row>
    <row r="94" spans="2:16" ht="15" customHeight="1" x14ac:dyDescent="0.25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5"/>
    </row>
    <row r="95" spans="2:16" ht="15" customHeight="1" x14ac:dyDescent="0.25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5"/>
    </row>
    <row r="96" spans="2:16" ht="15" customHeight="1" x14ac:dyDescent="0.25">
      <c r="B96" s="21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5"/>
    </row>
    <row r="97" spans="2:16" ht="15" customHeight="1" x14ac:dyDescent="0.25">
      <c r="B97" s="21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5"/>
    </row>
    <row r="98" spans="2:16" ht="15" customHeight="1" x14ac:dyDescent="0.25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5"/>
    </row>
    <row r="99" spans="2:16" ht="15" customHeight="1" x14ac:dyDescent="0.25"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2025-09-19T04:04:16Z</dcterms:modified>
</cp:coreProperties>
</file>