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<sst xmlns="http://schemas.openxmlformats.org/spreadsheetml/2006/main" count="216" uniqueCount="200">
  <si>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</si>
  <si>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</si>
  <si>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</si>
  <si>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</si>
  <si>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</si>
  <si>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</si>
  <si>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</si>
  <si>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</si>
  <si>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</si>
  <si>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</si>
  <si>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</si>
  <si>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</si>
  <si>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</si>
  <si>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</si>
  <si>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</si>
  <si>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</si>
  <si>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</si>
  <si>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</si>
  <si>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</si>
  <si>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</si>
  <si>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</si>
  <si>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</si>
  <si>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</si>
  <si>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</si>
  <si>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</si>
  <si>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</si>
  <si>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</si>
  <si>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</si>
  <si>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</si>
  <si>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</si>
  <si>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</si>
  <si>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</si>
  <si>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</si>
  <si>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</si>
  <si>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</si>
  <si>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</si>
  <si>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</si>
  <si>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</si>
  <si>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</si>
  <si>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</si>
  <si>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</si>
  <si>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</si>
  <si>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</si>
  <si>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</si>
  <si>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</si>
  <si>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</si>
  <si>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</si>
  <si>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</si>
  <si>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</si>
  <si>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</si>
  <si>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</si>
  <si>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</si>
  <si>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</si>
  <si>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</si>
  <si>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</si>
  <si>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</si>
  <si>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</si>
  <si>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</si>
  <si>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</si>
  <si>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</si>
  <si>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</si>
  <si>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</si>
  <si>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</si>
  <si>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</si>
  <si>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</si>
  <si>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</si>
  <si>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</si>
  <si>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</si>
  <si>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</si>
  <si>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</si>
  <si>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</si>
  <si>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</si>
  <si>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</si>
  <si>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</si>
  <si>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</si>
  <si>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</si>
  <si>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</si>
  <si>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</si>
  <si>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</si>
  <si>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</si>
  <si>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</si>
  <si>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</si>
  <si>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</si>
  <si>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</si>
  <si>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</si>
  <si>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</si>
  <si>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</si>
  <si>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</si>
  <si>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</si>
  <si>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</si>
  <si>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</si>
  <si>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</si>
  <si>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</si>
  <si>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</si>
  <si>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</si>
  <si>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</si>
  <si>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</si>
  <si>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</si>
  <si>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</si>
  <si>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</si>
  <si>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</si>
  <si>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</si>
  <si>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</si>
  <si>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</si>
  <si>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</si>
  <si>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</si>
  <si>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</si>
  <si>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</si>
  <si>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</si>
  <si>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</si>
  <si>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</si>
  <si>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</si>
  <si>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</si>
  <si>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</si>
  <si>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</si>
  <si>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</si>
  <si>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</si>
  <si>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</si>
  <si>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</si>
  <si>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</si>
  <si>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</si>
  <si>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</si>
  <si>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</si>
  <si>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</si>
  <si>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</si>
  <si>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</si>
  <si>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</si>
  <si>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</si>
  <si>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</si>
  <si>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</si>
  <si>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</si>
  <si>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</si>
  <si>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</si>
  <si>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</si>
  <si>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</si>
  <si>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</si>
  <si>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</si>
  <si>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</si>
  <si>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</si>
  <si>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</si>
  <si>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</si>
  <si>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</si>
  <si>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</si>
  <si>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</si>
  <si>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</si>
  <si>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</si>
  <si>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</si>
  <si>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</si>
  <si>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</si>
  <si>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</si>
  <si>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</si>
  <si>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</si>
  <si>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</si>
  <si>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</si>
  <si>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</si>
  <si>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</si>
  <si>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</si>
  <si>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</si>
  <si>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</si>
  <si>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</si>
  <si>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</si>
  <si>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</si>
  <si>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</si>
  <si>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</si>
  <si>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</si>
  <si>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</si>
  <si>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</si>
  <si>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</si>
  <si>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</si>
  <si>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</si>
  <si>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</si>
  <si>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</si>
  <si>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</si>
  <si>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</si>
  <si>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</si>
  <si>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</si>
  <si>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</si>
  <si>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</si>
  <si>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</si>
  <si>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 xml:space="preserve"> /  /  /  /</t>
    <phoneticPr fontId="3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</si>
  <si>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</si>
  <si>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</si>
  <si>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</si>
  <si>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1) 방풍막 연결</t>
    <phoneticPr fontId="3" type="noConversion"/>
  </si>
  <si>
    <t>윤지훈</t>
    <phoneticPr fontId="3" type="noConversion"/>
  </si>
  <si>
    <t>BLG</t>
    <phoneticPr fontId="3" type="noConversion"/>
  </si>
  <si>
    <t>S</t>
    <phoneticPr fontId="3" type="noConversion"/>
  </si>
  <si>
    <t>ENG-KSP</t>
    <phoneticPr fontId="3" type="noConversion"/>
  </si>
  <si>
    <t>20s/22k 35s/33k 50s/22k</t>
    <phoneticPr fontId="3" type="noConversion"/>
  </si>
  <si>
    <t>20s/9k 35s/3k 50s/7k</t>
    <phoneticPr fontId="3" type="noConversion"/>
  </si>
  <si>
    <t>M_052097-052098:N</t>
    <phoneticPr fontId="3" type="noConversion"/>
  </si>
  <si>
    <t>W</t>
    <phoneticPr fontId="3" type="noConversion"/>
  </si>
  <si>
    <t>M_052188:K</t>
    <phoneticPr fontId="3" type="noConversion"/>
  </si>
  <si>
    <t>E_052189</t>
    <phoneticPr fontId="3" type="noConversion"/>
  </si>
  <si>
    <t>1) E_052189 : M,N,K,T 전부 파일생성 안됨</t>
    <phoneticPr fontId="3" type="noConversion"/>
  </si>
  <si>
    <t>E_052195</t>
    <phoneticPr fontId="3" type="noConversion"/>
  </si>
  <si>
    <t>2) E_052195 : Science seer 에러. M,N,K,T 전부 파일생성 안됨</t>
    <phoneticPr fontId="3" type="noConversion"/>
  </si>
  <si>
    <t>ALL</t>
    <phoneticPr fontId="3" type="noConversion"/>
  </si>
  <si>
    <t>2) 02:45 고습으로 인해 관측대기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</si>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</sst>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8" fontId="40" fillId="2" borderId="2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C11" sqref="C11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24">
        <v>45907</v>
      </c>
      <c r="D3" s="125"/>
      <c r="E3" s="1"/>
      <c r="F3" s="1"/>
      <c r="G3" s="1"/>
      <c r="H3" s="1"/>
      <c r="I3" s="1"/>
      <c r="J3" s="1"/>
      <c r="K3" s="32" t="s">
        <v>2</v>
      </c>
      <c r="L3" s="126">
        <f>(P31-(P32+P33))/P31*100</f>
        <v>94.727592267135336</v>
      </c>
      <c r="M3" s="126"/>
      <c r="N3" s="32" t="s">
        <v>3</v>
      </c>
      <c r="O3" s="126">
        <f>(P31-P33)/P31*100</f>
        <v>100</v>
      </c>
      <c r="P3" s="126"/>
    </row>
    <row r="4" spans="1:16" ht="14.25" customHeight="1" x14ac:dyDescent="0.25">
      <c r="B4" s="20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23" t="s">
        <v>6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208">
        <v>0.70833333333333337</v>
      </c>
      <c r="D9" s="205">
        <v>1.6</v>
      </c>
      <c r="E9" s="205">
        <v>14.9</v>
      </c>
      <c r="F9" s="205">
        <v>37</v>
      </c>
      <c r="G9" s="206" t="s">
        <v>186</v>
      </c>
      <c r="H9" s="205">
        <v>1.9</v>
      </c>
      <c r="I9" s="206">
        <v>100</v>
      </c>
      <c r="J9" s="207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208">
        <v>0.9375</v>
      </c>
      <c r="D10" s="205">
        <v>1.6</v>
      </c>
      <c r="E10" s="205">
        <v>10.6</v>
      </c>
      <c r="F10" s="205">
        <v>48</v>
      </c>
      <c r="G10" s="206" t="s">
        <v>191</v>
      </c>
      <c r="H10" s="205">
        <v>5</v>
      </c>
      <c r="I10" s="214"/>
      <c r="J10" s="20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218">
        <v>0.17361111111111113</v>
      </c>
      <c r="D11" s="109"/>
      <c r="E11" s="219">
        <v>6.6</v>
      </c>
      <c r="F11" s="219">
        <v>87</v>
      </c>
      <c r="G11" s="206" t="s">
        <v>199</v>
      </c>
      <c r="H11" s="205">
        <v>3.6</v>
      </c>
      <c r="I11" s="220"/>
      <c r="J11" s="207">
        <f>IF(L11, 1, 0) + IF(M11, 2, 0) + IF(N11, 4, 0) + IF(O11, 8, 0) + IF(P11, 16, 0)</f>
        <v>5</v>
      </c>
      <c r="K11" s="78" t="b">
        <v>0</v>
      </c>
      <c r="L11" s="78" t="b">
        <v>1</v>
      </c>
      <c r="M11" s="78" t="b">
        <v>0</v>
      </c>
      <c r="N11" s="78" t="b">
        <v>1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23.465277777777779</v>
      </c>
      <c r="D12" s="11">
        <f>AVERAGE(D9:D11)</f>
        <v>1.6</v>
      </c>
      <c r="E12" s="11">
        <f>AVERAGE(E9:E11)</f>
        <v>10.700000000000001</v>
      </c>
      <c r="F12" s="12">
        <f>AVERAGE(F9:F11)</f>
        <v>57.333333333333336</v>
      </c>
      <c r="G12" s="13"/>
      <c r="H12" s="14">
        <f>AVERAGE(H9:H11)</f>
        <v>3.5</v>
      </c>
      <c r="I12" s="15"/>
      <c r="J12" s="16">
        <f>AVERAGE(J9:J11)</f>
        <v>2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23" t="s">
        <v>25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224" t="s">
        <v>173</v>
      </c>
      <c r="D16" s="225" t="s">
        <v>176</v>
      </c>
      <c r="E16" s="206" t="s">
        <v>185</v>
      </c>
      <c r="F16" s="206" t="s">
        <v>187</v>
      </c>
      <c r="G16" s="206" t="s">
        <v>197</v>
      </c>
      <c r="H16" s="93"/>
      <c r="I16" s="93"/>
      <c r="J16" s="93"/>
      <c r="K16" s="93"/>
      <c r="L16" s="93"/>
      <c r="M16" s="93"/>
      <c r="N16" s="93"/>
      <c r="O16" s="93"/>
      <c r="P16" s="206" t="s">
        <v>175</v>
      </c>
    </row>
    <row r="17" spans="1:16" s="75" customFormat="1" ht="14.1" customHeight="1" x14ac:dyDescent="0.25">
      <c r="A17" s="31"/>
      <c r="B17" s="21" t="s">
        <v>41</v>
      </c>
      <c r="C17" s="208">
        <v>0.6875</v>
      </c>
      <c r="D17" s="208">
        <v>0.68958333333333333</v>
      </c>
      <c r="E17" s="208">
        <v>0.71458333333333324</v>
      </c>
      <c r="F17" s="208">
        <v>0.93125000000000002</v>
      </c>
      <c r="G17" s="208">
        <v>0.16458333333333333</v>
      </c>
      <c r="H17" s="92"/>
      <c r="I17" s="92"/>
      <c r="J17" s="92"/>
      <c r="K17" s="92"/>
      <c r="L17" s="92"/>
      <c r="M17" s="92"/>
      <c r="N17" s="92"/>
      <c r="O17" s="92"/>
      <c r="P17" s="208">
        <v>0.17013888888888887</v>
      </c>
    </row>
    <row r="18" spans="1:16" s="75" customFormat="1" ht="14.1" customHeight="1" x14ac:dyDescent="0.25">
      <c r="A18" s="31"/>
      <c r="B18" s="21" t="s">
        <v>42</v>
      </c>
      <c r="C18" s="206">
        <v>51952</v>
      </c>
      <c r="D18" s="206">
        <f>C18+1</f>
        <v>51953</v>
      </c>
      <c r="E18" s="206">
        <f t="shared" ref="E18" si="0">D19+1</f>
        <v>51964</v>
      </c>
      <c r="F18" s="206">
        <f t="shared" ref="F18" si="1">E19+1</f>
        <v>52105</v>
      </c>
      <c r="G18" s="206">
        <v>52214</v>
      </c>
      <c r="H18" s="93"/>
      <c r="I18" s="93"/>
      <c r="J18" s="93"/>
      <c r="K18" s="93"/>
      <c r="L18" s="93"/>
      <c r="M18" s="93"/>
      <c r="N18" s="93"/>
      <c r="O18" s="93"/>
      <c r="P18" s="206">
        <f>MAX(C18:O19)+1</f>
        <v>52219</v>
      </c>
    </row>
    <row r="19" spans="1:16" s="75" customFormat="1" ht="14.1" customHeight="1" thickBot="1" x14ac:dyDescent="0.3">
      <c r="A19" s="31"/>
      <c r="B19" s="9" t="s">
        <v>43</v>
      </c>
      <c r="C19" s="80"/>
      <c r="D19" s="206">
        <v>51963</v>
      </c>
      <c r="E19" s="211">
        <v>52104</v>
      </c>
      <c r="F19" s="211">
        <v>52213</v>
      </c>
      <c r="G19" s="211">
        <v>52218</v>
      </c>
      <c r="H19" s="91"/>
      <c r="I19" s="91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2">IF(ISNUMBER(D18),D19-D18+1,"")</f>
        <v>11</v>
      </c>
      <c r="E20" s="85">
        <f t="shared" si="2"/>
        <v>141</v>
      </c>
      <c r="F20" s="99">
        <f t="shared" si="2"/>
        <v>109</v>
      </c>
      <c r="G20" s="99">
        <f t="shared" si="2"/>
        <v>5</v>
      </c>
      <c r="H20" s="85" t="str">
        <f t="shared" si="2"/>
        <v/>
      </c>
      <c r="I20" s="85" t="str">
        <f t="shared" si="2"/>
        <v/>
      </c>
      <c r="J20" s="85" t="str">
        <f t="shared" si="2"/>
        <v/>
      </c>
      <c r="K20" s="85" t="str">
        <f t="shared" si="2"/>
        <v/>
      </c>
      <c r="L20" s="85" t="str">
        <f t="shared" si="2"/>
        <v/>
      </c>
      <c r="M20" s="85" t="str">
        <f t="shared" ref="M20:O20" si="3">IF(ISNUMBER(M18),M19-M18+1,"")</f>
        <v/>
      </c>
      <c r="N20" s="85" t="str">
        <f t="shared" si="3"/>
        <v/>
      </c>
      <c r="O20" s="85" t="str">
        <f t="shared" si="3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34" t="s">
        <v>45</v>
      </c>
      <c r="C22" s="21" t="s">
        <v>21</v>
      </c>
      <c r="D22" s="21" t="s">
        <v>23</v>
      </c>
      <c r="E22" s="21" t="s">
        <v>46</v>
      </c>
      <c r="F22" s="135" t="s">
        <v>47</v>
      </c>
      <c r="G22" s="135"/>
      <c r="H22" s="135"/>
      <c r="I22" s="135"/>
      <c r="J22" s="21" t="s">
        <v>21</v>
      </c>
      <c r="K22" s="21" t="s">
        <v>23</v>
      </c>
      <c r="L22" s="21" t="s">
        <v>46</v>
      </c>
      <c r="M22" s="135" t="s">
        <v>47</v>
      </c>
      <c r="N22" s="135"/>
      <c r="O22" s="135"/>
      <c r="P22" s="135"/>
    </row>
    <row r="23" spans="1:16" ht="13.5" customHeight="1" x14ac:dyDescent="0.25">
      <c r="B23" s="134"/>
      <c r="C23" s="208">
        <v>0.70208333333333339</v>
      </c>
      <c r="D23" s="208">
        <v>0.7055555555555556</v>
      </c>
      <c r="E23" s="206" t="s">
        <v>178</v>
      </c>
      <c r="F23" s="209" t="s">
        <v>188</v>
      </c>
      <c r="G23" s="209"/>
      <c r="H23" s="209"/>
      <c r="I23" s="209"/>
      <c r="J23" s="92"/>
      <c r="K23" s="92"/>
      <c r="L23" s="206" t="s">
        <v>180</v>
      </c>
      <c r="M23" s="209" t="s">
        <v>179</v>
      </c>
      <c r="N23" s="209"/>
      <c r="O23" s="209"/>
      <c r="P23" s="209"/>
    </row>
    <row r="24" spans="1:16" ht="13.5" customHeight="1" x14ac:dyDescent="0.25">
      <c r="B24" s="134"/>
      <c r="C24" s="210"/>
      <c r="D24" s="210"/>
      <c r="E24" s="206" t="s">
        <v>174</v>
      </c>
      <c r="F24" s="209" t="s">
        <v>182</v>
      </c>
      <c r="G24" s="209"/>
      <c r="H24" s="209"/>
      <c r="I24" s="209"/>
      <c r="J24" s="108"/>
      <c r="K24" s="108"/>
      <c r="L24" s="206" t="s">
        <v>177</v>
      </c>
      <c r="M24" s="209" t="s">
        <v>179</v>
      </c>
      <c r="N24" s="209"/>
      <c r="O24" s="209"/>
      <c r="P24" s="209"/>
    </row>
    <row r="25" spans="1:16" ht="13.5" customHeight="1" x14ac:dyDescent="0.25">
      <c r="B25" s="134"/>
      <c r="C25" s="208">
        <v>0.7055555555555556</v>
      </c>
      <c r="D25" s="208">
        <v>0.71180555555555547</v>
      </c>
      <c r="E25" s="206" t="s">
        <v>177</v>
      </c>
      <c r="F25" s="209" t="s">
        <v>189</v>
      </c>
      <c r="G25" s="209"/>
      <c r="H25" s="209"/>
      <c r="I25" s="209"/>
      <c r="J25" s="92"/>
      <c r="K25" s="92"/>
      <c r="L25" s="206" t="s">
        <v>174</v>
      </c>
      <c r="M25" s="209" t="s">
        <v>179</v>
      </c>
      <c r="N25" s="209"/>
      <c r="O25" s="209"/>
      <c r="P25" s="209"/>
    </row>
    <row r="26" spans="1:16" ht="13.5" customHeight="1" x14ac:dyDescent="0.25">
      <c r="B26" s="134"/>
      <c r="C26" s="210"/>
      <c r="D26" s="210"/>
      <c r="E26" s="206" t="s">
        <v>48</v>
      </c>
      <c r="F26" s="209" t="s">
        <v>179</v>
      </c>
      <c r="G26" s="209"/>
      <c r="H26" s="209"/>
      <c r="I26" s="209"/>
      <c r="J26" s="108"/>
      <c r="K26" s="108"/>
      <c r="L26" s="206" t="s">
        <v>181</v>
      </c>
      <c r="M26" s="209" t="s">
        <v>179</v>
      </c>
      <c r="N26" s="209"/>
      <c r="O26" s="209"/>
      <c r="P26" s="209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221">
        <v>0.18958333333333333</v>
      </c>
      <c r="D30" s="222"/>
      <c r="E30" s="222"/>
      <c r="F30" s="222"/>
      <c r="G30" s="222"/>
      <c r="H30" s="222"/>
      <c r="I30" s="222"/>
      <c r="J30" s="222"/>
      <c r="K30" s="223"/>
      <c r="L30" s="222"/>
      <c r="M30" s="222"/>
      <c r="N30" s="222"/>
      <c r="O30" s="222">
        <v>0.21319444444444444</v>
      </c>
      <c r="P30" s="100">
        <f>SUM(C30:J30,L30:N30)</f>
        <v>0.18958333333333333</v>
      </c>
    </row>
    <row r="31" spans="1:16" ht="14.1" customHeight="1" x14ac:dyDescent="0.25">
      <c r="B31" s="22" t="s">
        <v>168</v>
      </c>
      <c r="C31" s="213">
        <v>0.19097222222222221</v>
      </c>
      <c r="D31" s="216">
        <v>0.18333333333333335</v>
      </c>
      <c r="E31" s="102"/>
      <c r="F31" s="102"/>
      <c r="G31" s="102"/>
      <c r="H31" s="102"/>
      <c r="I31" s="102"/>
      <c r="J31" s="102"/>
      <c r="K31" s="216">
        <v>2.0833333333333332E-2</v>
      </c>
      <c r="L31" s="102"/>
      <c r="M31" s="102"/>
      <c r="N31" s="102"/>
      <c r="O31" s="103"/>
      <c r="P31" s="100">
        <f>SUM(C31:N31)</f>
        <v>0.39513888888888887</v>
      </c>
    </row>
    <row r="32" spans="1:16" ht="14.1" customHeight="1" x14ac:dyDescent="0.25">
      <c r="B32" s="22" t="s">
        <v>64</v>
      </c>
      <c r="C32" s="199"/>
      <c r="D32" s="104"/>
      <c r="E32" s="104"/>
      <c r="F32" s="104"/>
      <c r="G32" s="104"/>
      <c r="H32" s="104"/>
      <c r="I32" s="104"/>
      <c r="J32" s="104"/>
      <c r="K32" s="217">
        <v>2.0833333333333332E-2</v>
      </c>
      <c r="L32" s="104"/>
      <c r="M32" s="104"/>
      <c r="N32" s="104"/>
      <c r="O32" s="215">
        <v>2.9861111111111113E-2</v>
      </c>
      <c r="P32" s="100">
        <f>SUM(C32:N32)</f>
        <v>2.0833333333333332E-2</v>
      </c>
    </row>
    <row r="33" spans="2:16" ht="14.1" customHeight="1" thickBot="1" x14ac:dyDescent="0.3">
      <c r="B33" s="22" t="s">
        <v>65</v>
      </c>
      <c r="C33" s="110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0.19097222222222221</v>
      </c>
      <c r="D34" s="95">
        <f t="shared" ref="D34:P34" si="4">D31-D32-D33</f>
        <v>0.18333333333333335</v>
      </c>
      <c r="E34" s="95">
        <f t="shared" si="4"/>
        <v>0</v>
      </c>
      <c r="F34" s="95">
        <f t="shared" si="4"/>
        <v>0</v>
      </c>
      <c r="G34" s="95">
        <f t="shared" si="4"/>
        <v>0</v>
      </c>
      <c r="H34" s="95">
        <f t="shared" si="4"/>
        <v>0</v>
      </c>
      <c r="I34" s="95">
        <f t="shared" si="4"/>
        <v>0</v>
      </c>
      <c r="J34" s="95">
        <f t="shared" si="4"/>
        <v>0</v>
      </c>
      <c r="K34" s="95">
        <f t="shared" si="4"/>
        <v>0</v>
      </c>
      <c r="L34" s="95">
        <f t="shared" si="4"/>
        <v>0</v>
      </c>
      <c r="M34" s="95">
        <f t="shared" si="4"/>
        <v>0</v>
      </c>
      <c r="N34" s="95">
        <f t="shared" si="4"/>
        <v>0</v>
      </c>
      <c r="O34" s="96"/>
      <c r="P34" s="97">
        <f t="shared" si="4"/>
        <v>0.37430555555555556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58" t="s">
        <v>66</v>
      </c>
      <c r="C36" s="140" t="s">
        <v>190</v>
      </c>
      <c r="D36" s="141"/>
      <c r="E36" s="140" t="s">
        <v>192</v>
      </c>
      <c r="F36" s="141"/>
      <c r="G36" s="212" t="s">
        <v>193</v>
      </c>
      <c r="H36" s="141"/>
      <c r="I36" s="212" t="s">
        <v>195</v>
      </c>
      <c r="J36" s="141"/>
      <c r="K36" s="142"/>
      <c r="L36" s="142"/>
      <c r="M36" s="136"/>
      <c r="N36" s="136"/>
      <c r="O36" s="136"/>
      <c r="P36" s="136"/>
    </row>
    <row r="37" spans="2:16" ht="18" customHeight="1" x14ac:dyDescent="0.25">
      <c r="B37" s="159"/>
      <c r="C37" s="137"/>
      <c r="D37" s="137"/>
      <c r="E37" s="136"/>
      <c r="F37" s="136"/>
      <c r="G37" s="138"/>
      <c r="H37" s="136"/>
      <c r="I37" s="139"/>
      <c r="J37" s="136"/>
      <c r="K37" s="139"/>
      <c r="L37" s="136"/>
      <c r="M37" s="136"/>
      <c r="N37" s="136"/>
      <c r="O37" s="136"/>
      <c r="P37" s="136"/>
    </row>
    <row r="38" spans="2:16" ht="18" customHeight="1" x14ac:dyDescent="0.25">
      <c r="B38" s="159"/>
      <c r="C38" s="138"/>
      <c r="D38" s="136"/>
      <c r="E38" s="136"/>
      <c r="F38" s="136"/>
      <c r="G38" s="139"/>
      <c r="H38" s="136"/>
      <c r="I38" s="139"/>
      <c r="J38" s="136"/>
      <c r="K38" s="139"/>
      <c r="L38" s="136"/>
      <c r="M38" s="136"/>
      <c r="N38" s="136"/>
      <c r="O38" s="136"/>
      <c r="P38" s="136"/>
    </row>
    <row r="39" spans="2:16" ht="18" customHeight="1" x14ac:dyDescent="0.25">
      <c r="B39" s="159"/>
      <c r="C39" s="136"/>
      <c r="D39" s="136"/>
      <c r="E39" s="136"/>
      <c r="F39" s="136"/>
      <c r="G39" s="138"/>
      <c r="H39" s="136"/>
      <c r="I39" s="139"/>
      <c r="J39" s="136"/>
      <c r="K39" s="139"/>
      <c r="L39" s="136"/>
      <c r="M39" s="136"/>
      <c r="N39" s="136"/>
      <c r="O39" s="136"/>
      <c r="P39" s="136"/>
    </row>
    <row r="40" spans="2:16" ht="18" customHeight="1" x14ac:dyDescent="0.25">
      <c r="B40" s="159"/>
      <c r="C40" s="136"/>
      <c r="D40" s="136"/>
      <c r="E40" s="136"/>
      <c r="F40" s="136"/>
      <c r="G40" s="136"/>
      <c r="H40" s="136"/>
      <c r="I40" s="136"/>
      <c r="J40" s="136"/>
      <c r="K40" s="139"/>
      <c r="L40" s="136"/>
      <c r="M40" s="136"/>
      <c r="N40" s="136"/>
      <c r="O40" s="136"/>
      <c r="P40" s="136"/>
    </row>
    <row r="41" spans="2:16" ht="18" customHeight="1" x14ac:dyDescent="0.25">
      <c r="B41" s="160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3" t="s">
        <v>67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25">
      <c r="B44" s="146" t="s">
        <v>194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</row>
    <row r="45" spans="2:16" ht="14.1" customHeight="1" x14ac:dyDescent="0.25">
      <c r="B45" s="146" t="s">
        <v>196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" customHeight="1" x14ac:dyDescent="0.25">
      <c r="B46" s="149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</row>
    <row r="47" spans="2:16" ht="14.1" customHeight="1" x14ac:dyDescent="0.2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4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74"/>
      <c r="C52" s="175"/>
      <c r="D52" s="156"/>
      <c r="E52" s="156"/>
      <c r="F52" s="156"/>
      <c r="G52" s="175"/>
      <c r="H52" s="175"/>
      <c r="I52" s="175"/>
      <c r="J52" s="175"/>
      <c r="K52" s="175"/>
      <c r="L52" s="175"/>
      <c r="M52" s="175"/>
      <c r="N52" s="175"/>
      <c r="O52" s="175"/>
      <c r="P52" s="176"/>
    </row>
    <row r="53" spans="2:16" ht="14.1" customHeight="1" thickTop="1" thickBot="1" x14ac:dyDescent="0.3">
      <c r="B53" s="177" t="s">
        <v>165</v>
      </c>
      <c r="C53" s="178"/>
      <c r="D53" s="90"/>
      <c r="E53" s="90"/>
      <c r="F53" s="90"/>
      <c r="G53" s="181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" customHeight="1" thickTop="1" thickBot="1" x14ac:dyDescent="0.3">
      <c r="B54" s="179" t="s">
        <v>164</v>
      </c>
      <c r="C54" s="180"/>
      <c r="D54" s="180"/>
      <c r="E54" s="180"/>
      <c r="F54" s="90">
        <v>1275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61" t="s">
        <v>68</v>
      </c>
      <c r="C56" s="161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62" t="s">
        <v>69</v>
      </c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4"/>
      <c r="N57" s="165" t="s">
        <v>70</v>
      </c>
      <c r="O57" s="163"/>
      <c r="P57" s="166"/>
    </row>
    <row r="58" spans="2:16" ht="17.100000000000001" customHeight="1" x14ac:dyDescent="0.25">
      <c r="B58" s="167" t="s">
        <v>71</v>
      </c>
      <c r="C58" s="168"/>
      <c r="D58" s="169"/>
      <c r="E58" s="167" t="s">
        <v>72</v>
      </c>
      <c r="F58" s="168"/>
      <c r="G58" s="169"/>
      <c r="H58" s="168" t="s">
        <v>73</v>
      </c>
      <c r="I58" s="168"/>
      <c r="J58" s="168"/>
      <c r="K58" s="170" t="s">
        <v>74</v>
      </c>
      <c r="L58" s="168"/>
      <c r="M58" s="171"/>
      <c r="N58" s="172"/>
      <c r="O58" s="168"/>
      <c r="P58" s="173"/>
    </row>
    <row r="59" spans="2:16" ht="20.100000000000001" customHeight="1" x14ac:dyDescent="0.25">
      <c r="B59" s="187" t="s">
        <v>75</v>
      </c>
      <c r="C59" s="188"/>
      <c r="D59" s="29" t="b">
        <v>1</v>
      </c>
      <c r="E59" s="187" t="s">
        <v>76</v>
      </c>
      <c r="F59" s="188"/>
      <c r="G59" s="29" t="b">
        <v>1</v>
      </c>
      <c r="H59" s="189" t="s">
        <v>77</v>
      </c>
      <c r="I59" s="188"/>
      <c r="J59" s="29" t="b">
        <v>1</v>
      </c>
      <c r="K59" s="189" t="s">
        <v>78</v>
      </c>
      <c r="L59" s="188"/>
      <c r="M59" s="29" t="b">
        <v>1</v>
      </c>
      <c r="N59" s="190" t="s">
        <v>79</v>
      </c>
      <c r="O59" s="188"/>
      <c r="P59" s="29" t="b">
        <v>1</v>
      </c>
    </row>
    <row r="60" spans="2:16" ht="20.100000000000001" customHeight="1" x14ac:dyDescent="0.25">
      <c r="B60" s="187" t="s">
        <v>80</v>
      </c>
      <c r="C60" s="188"/>
      <c r="D60" s="29" t="b">
        <v>1</v>
      </c>
      <c r="E60" s="187" t="s">
        <v>81</v>
      </c>
      <c r="F60" s="188"/>
      <c r="G60" s="29" t="b">
        <v>1</v>
      </c>
      <c r="H60" s="189" t="s">
        <v>82</v>
      </c>
      <c r="I60" s="188"/>
      <c r="J60" s="29" t="b">
        <v>1</v>
      </c>
      <c r="K60" s="189" t="s">
        <v>83</v>
      </c>
      <c r="L60" s="188"/>
      <c r="M60" s="29" t="b">
        <v>1</v>
      </c>
      <c r="N60" s="190" t="s">
        <v>84</v>
      </c>
      <c r="O60" s="188"/>
      <c r="P60" s="29" t="b">
        <v>1</v>
      </c>
    </row>
    <row r="61" spans="2:16" ht="20.100000000000001" customHeight="1" x14ac:dyDescent="0.25">
      <c r="B61" s="187" t="s">
        <v>85</v>
      </c>
      <c r="C61" s="188"/>
      <c r="D61" s="29" t="b">
        <v>1</v>
      </c>
      <c r="E61" s="187" t="s">
        <v>86</v>
      </c>
      <c r="F61" s="188"/>
      <c r="G61" s="29" t="b">
        <v>1</v>
      </c>
      <c r="H61" s="189" t="s">
        <v>87</v>
      </c>
      <c r="I61" s="188"/>
      <c r="J61" s="29" t="b">
        <v>1</v>
      </c>
      <c r="K61" s="189" t="s">
        <v>88</v>
      </c>
      <c r="L61" s="188"/>
      <c r="M61" s="29" t="b">
        <v>1</v>
      </c>
      <c r="N61" s="190" t="s">
        <v>89</v>
      </c>
      <c r="O61" s="188"/>
      <c r="P61" s="29" t="b">
        <v>1</v>
      </c>
    </row>
    <row r="62" spans="2:16" ht="20.100000000000001" customHeight="1" x14ac:dyDescent="0.25">
      <c r="B62" s="189" t="s">
        <v>87</v>
      </c>
      <c r="C62" s="188"/>
      <c r="D62" s="29" t="b">
        <v>1</v>
      </c>
      <c r="E62" s="187" t="s">
        <v>90</v>
      </c>
      <c r="F62" s="188"/>
      <c r="G62" s="29" t="b">
        <v>1</v>
      </c>
      <c r="H62" s="189" t="s">
        <v>91</v>
      </c>
      <c r="I62" s="188"/>
      <c r="J62" s="29" t="b">
        <v>0</v>
      </c>
      <c r="K62" s="189" t="s">
        <v>92</v>
      </c>
      <c r="L62" s="188"/>
      <c r="M62" s="29" t="b">
        <v>1</v>
      </c>
      <c r="N62" s="190" t="s">
        <v>82</v>
      </c>
      <c r="O62" s="188"/>
      <c r="P62" s="29" t="b">
        <v>1</v>
      </c>
    </row>
    <row r="63" spans="2:16" ht="20.100000000000001" customHeight="1" x14ac:dyDescent="0.25">
      <c r="B63" s="189" t="s">
        <v>93</v>
      </c>
      <c r="C63" s="188"/>
      <c r="D63" s="29" t="b">
        <v>1</v>
      </c>
      <c r="E63" s="187" t="s">
        <v>94</v>
      </c>
      <c r="F63" s="188"/>
      <c r="G63" s="29" t="b">
        <v>1</v>
      </c>
      <c r="H63" s="34"/>
      <c r="I63" s="35"/>
      <c r="J63" s="36"/>
      <c r="K63" s="189" t="s">
        <v>95</v>
      </c>
      <c r="L63" s="188"/>
      <c r="M63" s="29" t="b">
        <v>1</v>
      </c>
      <c r="N63" s="190" t="s">
        <v>163</v>
      </c>
      <c r="O63" s="188"/>
      <c r="P63" s="29" t="b">
        <v>1</v>
      </c>
    </row>
    <row r="64" spans="2:16" ht="20.100000000000001" customHeight="1" x14ac:dyDescent="0.25">
      <c r="B64" s="189" t="s">
        <v>96</v>
      </c>
      <c r="C64" s="188"/>
      <c r="D64" s="29" t="b">
        <v>0</v>
      </c>
      <c r="E64" s="187" t="s">
        <v>97</v>
      </c>
      <c r="F64" s="188"/>
      <c r="G64" s="29" t="b">
        <v>1</v>
      </c>
      <c r="H64" s="37"/>
      <c r="I64" s="38"/>
      <c r="J64" s="39"/>
      <c r="K64" s="197" t="s">
        <v>98</v>
      </c>
      <c r="L64" s="198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87" t="s">
        <v>161</v>
      </c>
      <c r="F65" s="188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91" t="s">
        <v>104</v>
      </c>
      <c r="C69" s="191"/>
      <c r="D69" s="47"/>
      <c r="E69" s="47"/>
      <c r="F69" s="193" t="s">
        <v>105</v>
      </c>
      <c r="G69" s="195" t="s">
        <v>106</v>
      </c>
      <c r="H69" s="47"/>
      <c r="I69" s="191" t="s">
        <v>107</v>
      </c>
      <c r="J69" s="191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92"/>
      <c r="C70" s="192"/>
      <c r="D70" s="51"/>
      <c r="E70" s="52"/>
      <c r="F70" s="194"/>
      <c r="G70" s="196"/>
      <c r="H70" s="53"/>
      <c r="I70" s="192"/>
      <c r="J70" s="192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200">
        <v>-153.80000000000001</v>
      </c>
      <c r="D72" s="200">
        <v>-155.6</v>
      </c>
      <c r="E72" s="73" t="s">
        <v>117</v>
      </c>
      <c r="F72" s="200">
        <v>22.6</v>
      </c>
      <c r="G72" s="200">
        <v>20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200">
        <v>-132.19999999999999</v>
      </c>
      <c r="D73" s="200">
        <v>-133.69999999999999</v>
      </c>
      <c r="E73" s="74" t="s">
        <v>121</v>
      </c>
      <c r="F73" s="202">
        <v>20.100000000000001</v>
      </c>
      <c r="G73" s="202">
        <v>34.200000000000003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200">
        <v>-209.9</v>
      </c>
      <c r="D74" s="200">
        <v>-211.1</v>
      </c>
      <c r="E74" s="74" t="s">
        <v>126</v>
      </c>
      <c r="F74" s="203">
        <v>10</v>
      </c>
      <c r="G74" s="203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200">
        <v>-112</v>
      </c>
      <c r="D75" s="200">
        <v>-113.4</v>
      </c>
      <c r="E75" s="74" t="s">
        <v>131</v>
      </c>
      <c r="F75" s="203">
        <v>40</v>
      </c>
      <c r="G75" s="203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200">
        <v>25.6</v>
      </c>
      <c r="D76" s="200">
        <v>24.2</v>
      </c>
      <c r="E76" s="74" t="s">
        <v>136</v>
      </c>
      <c r="F76" s="203">
        <v>10</v>
      </c>
      <c r="G76" s="203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200">
        <v>30.1</v>
      </c>
      <c r="D77" s="200">
        <v>28.1</v>
      </c>
      <c r="E77" s="74" t="s">
        <v>141</v>
      </c>
      <c r="F77" s="203">
        <v>150</v>
      </c>
      <c r="G77" s="203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200">
        <v>22.5</v>
      </c>
      <c r="D78" s="200">
        <v>21.3</v>
      </c>
      <c r="E78" s="74" t="s">
        <v>146</v>
      </c>
      <c r="F78" s="204"/>
      <c r="G78" s="204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200">
        <v>23.2</v>
      </c>
      <c r="D79" s="200">
        <v>22</v>
      </c>
      <c r="E79" s="73" t="s">
        <v>151</v>
      </c>
      <c r="F79" s="200">
        <v>18.8</v>
      </c>
      <c r="G79" s="200">
        <v>10.5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201">
        <v>4.0899999999999998E-5</v>
      </c>
      <c r="D80" s="201">
        <v>4.07E-5</v>
      </c>
      <c r="E80" s="74" t="s">
        <v>156</v>
      </c>
      <c r="F80" s="202">
        <v>19.2</v>
      </c>
      <c r="G80" s="202">
        <v>73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27" t="s">
        <v>160</v>
      </c>
      <c r="C84" s="127"/>
    </row>
    <row r="85" spans="2:16" ht="15" customHeight="1" x14ac:dyDescent="0.25">
      <c r="B85" s="128" t="s">
        <v>183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25">
      <c r="B86" s="131" t="s">
        <v>198</v>
      </c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3"/>
    </row>
    <row r="87" spans="2:16" ht="15" customHeight="1" x14ac:dyDescent="0.2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2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2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2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2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25"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3"/>
    </row>
    <row r="93" spans="2:16" ht="15" customHeight="1" x14ac:dyDescent="0.25">
      <c r="B93" s="11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3"/>
    </row>
    <row r="94" spans="2:16" ht="15" customHeight="1" x14ac:dyDescent="0.25">
      <c r="B94" s="11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3"/>
    </row>
    <row r="95" spans="2:16" ht="15" customHeight="1" x14ac:dyDescent="0.25"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3"/>
    </row>
    <row r="96" spans="2:16" ht="15" customHeight="1" x14ac:dyDescent="0.25">
      <c r="B96" s="111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3"/>
    </row>
    <row r="97" spans="2:16" ht="15" customHeight="1" x14ac:dyDescent="0.25">
      <c r="B97" s="11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3"/>
    </row>
    <row r="98" spans="2:16" ht="15" customHeight="1" x14ac:dyDescent="0.25">
      <c r="B98" s="111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3"/>
    </row>
    <row r="99" spans="2:16" ht="15" customHeight="1" x14ac:dyDescent="0.25">
      <c r="B99" s="114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2025-09-08T04:11:23Z</dcterms:modified>
</cp:coreProperties>
</file>