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8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I19" i="1"/>
  <c r="D25" i="1" l="1"/>
  <c r="F18" i="1"/>
  <c r="G18" i="1"/>
  <c r="H18" i="1"/>
  <c r="I18" i="1" s="1"/>
  <c r="C23" i="1"/>
  <c r="D23" i="1" s="1"/>
  <c r="C25" i="1" s="1"/>
  <c r="J18" i="1" l="1"/>
  <c r="J23" i="1" s="1"/>
  <c r="E18" i="1"/>
  <c r="J25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<sst xmlns="http://schemas.openxmlformats.org/spreadsheetml/2006/main" count="213" uniqueCount="199">
  <si>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</si>
  <si>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</si>
  <si>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</si>
  <si>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</si>
  <si>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</si>
  <si>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</si>
  <si>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</si>
  <si>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</si>
  <si>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</si>
  <si>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</si>
  <si>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</si>
  <si>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</si>
  <si>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</si>
  <si>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</si>
  <si>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</si>
  <si>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</si>
  <si>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</si>
  <si>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</si>
  <si>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</si>
  <si>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</si>
  <si>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</si>
  <si>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</si>
  <si>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</si>
  <si>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</si>
  <si>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</si>
  <si>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</si>
  <si>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</si>
  <si>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</si>
  <si>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</si>
  <si>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</si>
  <si>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</si>
  <si>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</si>
  <si>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</si>
  <si>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</si>
  <si>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</si>
  <si>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</si>
  <si>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</si>
  <si>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</si>
  <si>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</si>
  <si>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</si>
  <si>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</si>
  <si>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</si>
  <si>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</si>
  <si>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</si>
  <si>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</si>
  <si>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</si>
  <si>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</si>
  <si>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</si>
  <si>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</si>
  <si>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</si>
  <si>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</si>
  <si>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</si>
  <si>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</si>
  <si>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</si>
  <si>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</si>
  <si>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</si>
  <si>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</si>
  <si>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</si>
  <si>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</si>
  <si>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</si>
  <si>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</si>
  <si>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</si>
  <si>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</si>
  <si>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</si>
  <si>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</si>
  <si>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</si>
  <si>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</si>
  <si>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</si>
  <si>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</si>
  <si>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</si>
  <si>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</si>
  <si>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</si>
  <si>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</si>
  <si>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</si>
  <si>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</si>
  <si>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</si>
  <si>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</si>
  <si>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</si>
  <si>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</si>
  <si>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</si>
  <si>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</si>
  <si>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</si>
  <si>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</si>
  <si>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</si>
  <si>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</si>
  <si>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</si>
  <si>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</si>
  <si>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</si>
  <si>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</si>
  <si>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</si>
  <si>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</si>
  <si>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</si>
  <si>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</si>
  <si>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</si>
  <si>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</si>
  <si>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</si>
  <si>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</si>
  <si>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</si>
  <si>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</si>
  <si>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</si>
  <si>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</si>
  <si>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</si>
  <si>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</si>
  <si>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</si>
  <si>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</si>
  <si>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</si>
  <si>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</si>
  <si>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</si>
  <si>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</si>
  <si>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</si>
  <si>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</si>
  <si>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</si>
  <si>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</si>
  <si>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</si>
  <si>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</si>
  <si>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</si>
  <si>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</si>
  <si>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</si>
  <si>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</si>
  <si>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</si>
  <si>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</si>
  <si>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</si>
  <si>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</si>
  <si>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</si>
  <si>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</si>
  <si>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</si>
  <si>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</si>
  <si>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</si>
  <si>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</si>
  <si>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</si>
  <si>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</si>
  <si>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</si>
  <si>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</si>
  <si>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</si>
  <si>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</si>
  <si>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</si>
  <si>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</si>
  <si>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</si>
  <si>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</si>
  <si>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</si>
  <si>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</si>
  <si>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</si>
  <si>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</si>
  <si>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</si>
  <si>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</si>
  <si>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</si>
  <si>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</si>
  <si>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</si>
  <si>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</si>
  <si>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</si>
  <si>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</si>
  <si>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</si>
  <si>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</si>
  <si>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</si>
  <si>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</si>
  <si>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</si>
  <si>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</si>
  <si>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</si>
  <si>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</si>
  <si>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</si>
  <si>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</si>
  <si>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</si>
  <si>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</si>
  <si>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</si>
  <si>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</si>
  <si>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</si>
  <si>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</si>
  <si>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</si>
  <si>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</si>
  <si>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</si>
  <si>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</si>
  <si>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</si>
  <si>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</si>
  <si>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</si>
  <si>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</si>
  <si>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</si>
  <si>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</si>
  <si>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</si>
  <si>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</si>
  <si>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 xml:space="preserve"> /  /  /  /</t>
    <phoneticPr fontId="3" type="noConversion"/>
  </si>
  <si>
    <t>I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</si>
  <si>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</si>
  <si>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</si>
  <si>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</si>
  <si>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1) 방풍막 분리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</si>
  <si>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</si>
  <si>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</si>
  <si>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</si>
  <si>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NW</t>
    <phoneticPr fontId="3" type="noConversion"/>
  </si>
  <si>
    <t xml:space="preserve"> /  /  /  /</t>
    <phoneticPr fontId="3" type="noConversion"/>
  </si>
  <si>
    <t>BLG-DEEPS</t>
    <phoneticPr fontId="3" type="noConversion"/>
  </si>
  <si>
    <t>20s/27k 30s/22k 49s/23k</t>
    <phoneticPr fontId="3" type="noConversion"/>
  </si>
  <si>
    <t>20s/19k 39s/26k 60s/26k</t>
    <phoneticPr fontId="3" type="noConversion"/>
  </si>
  <si>
    <t>W</t>
    <phoneticPr fontId="3" type="noConversion"/>
  </si>
  <si>
    <t xml:space="preserve"> /  /  /  /</t>
    <phoneticPr fontId="3" type="noConversion"/>
  </si>
  <si>
    <t>W</t>
    <phoneticPr fontId="3" type="noConversion"/>
  </si>
  <si>
    <t>M_049573-049574:N</t>
    <phoneticPr fontId="3" type="noConversion"/>
  </si>
  <si>
    <t xml:space="preserve">50s/37k 25s/26k </t>
    <phoneticPr fontId="3" type="noConversion"/>
  </si>
  <si>
    <t>60s/25k 39s/27k 27s/29k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</si>
</sst>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2" fillId="5" borderId="7" xfId="0" applyNumberFormat="1" applyFont="1" applyFill="1" applyBorder="1" applyAlignment="1" applyProtection="1">
      <alignment horizontal="center" vertical="center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84" fontId="50" fillId="2" borderId="1" xfId="1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 wrapText="1"/>
      <protection locked="0"/>
    </xf>
    <xf numFmtId="0" fontId="40" fillId="0" borderId="27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5" zoomScale="130" zoomScaleNormal="130" workbookViewId="0">
      <selection activeCell="F75" sqref="F75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55">
        <v>45898</v>
      </c>
      <c r="D3" s="156"/>
      <c r="E3" s="1"/>
      <c r="F3" s="1"/>
      <c r="G3" s="1"/>
      <c r="H3" s="1"/>
      <c r="I3" s="1"/>
      <c r="J3" s="1"/>
      <c r="K3" s="32" t="s">
        <v>2</v>
      </c>
      <c r="L3" s="157">
        <f>(P31-(P32+P33))/P31*100</f>
        <v>100</v>
      </c>
      <c r="M3" s="157"/>
      <c r="N3" s="32" t="s">
        <v>3</v>
      </c>
      <c r="O3" s="157">
        <f>(P31-P33)/P31*100</f>
        <v>100</v>
      </c>
      <c r="P3" s="157"/>
    </row>
    <row r="4" spans="1:16" ht="14.25" customHeight="1" x14ac:dyDescent="0.25">
      <c r="B4" s="20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00">
        <v>0.70833333333333337</v>
      </c>
      <c r="D9" s="102">
        <v>1.61</v>
      </c>
      <c r="E9" s="102">
        <v>12</v>
      </c>
      <c r="F9" s="102">
        <v>76</v>
      </c>
      <c r="G9" s="101" t="s">
        <v>188</v>
      </c>
      <c r="H9" s="102">
        <v>1</v>
      </c>
      <c r="I9" s="101">
        <v>34.9</v>
      </c>
      <c r="J9" s="10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00">
        <v>0.9375</v>
      </c>
      <c r="D10" s="102">
        <v>1.3</v>
      </c>
      <c r="E10" s="102">
        <v>8</v>
      </c>
      <c r="F10" s="102">
        <v>74</v>
      </c>
      <c r="G10" s="101" t="s">
        <v>193</v>
      </c>
      <c r="H10" s="102">
        <v>1.5</v>
      </c>
      <c r="I10" s="112"/>
      <c r="J10" s="10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5">
        <v>0.16666666666666666</v>
      </c>
      <c r="D11" s="136">
        <v>1.6</v>
      </c>
      <c r="E11" s="136">
        <v>7</v>
      </c>
      <c r="F11" s="136">
        <v>52</v>
      </c>
      <c r="G11" s="129" t="s">
        <v>195</v>
      </c>
      <c r="H11" s="137">
        <v>1</v>
      </c>
      <c r="I11" s="138"/>
      <c r="J11" s="139">
        <f>IF(L11, 1, 0) + IF(M11, 2, 0) + IF(N11, 4, 0) + IF(O11, 8, 0) + IF(P11, 16, 0)</f>
        <v>0</v>
      </c>
      <c r="K11" s="78" t="b">
        <v>1</v>
      </c>
      <c r="L11" s="78" t="b">
        <v>0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109">
        <f>(24-C9)+C11</f>
        <v>23.458333333333336</v>
      </c>
      <c r="D12" s="11">
        <f>AVERAGE(D9:D11)</f>
        <v>1.5033333333333332</v>
      </c>
      <c r="E12" s="11">
        <f>AVERAGE(E9:E11)</f>
        <v>9</v>
      </c>
      <c r="F12" s="12">
        <f>AVERAGE(F9:F11)</f>
        <v>67.333333333333329</v>
      </c>
      <c r="G12" s="13"/>
      <c r="H12" s="14">
        <f>AVERAGE(H9:H11)</f>
        <v>1.1666666666666667</v>
      </c>
      <c r="I12" s="15"/>
      <c r="J12" s="16">
        <f>AVERAGE(J9:J11)</f>
        <v>0.33333333333333331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0" t="s">
        <v>173</v>
      </c>
      <c r="D16" s="111" t="s">
        <v>176</v>
      </c>
      <c r="E16" s="101" t="s">
        <v>190</v>
      </c>
      <c r="F16" s="101" t="s">
        <v>183</v>
      </c>
      <c r="G16" s="101" t="s">
        <v>185</v>
      </c>
      <c r="H16" s="101" t="s">
        <v>186</v>
      </c>
      <c r="I16" s="101" t="s">
        <v>187</v>
      </c>
      <c r="J16" s="101" t="s">
        <v>176</v>
      </c>
      <c r="K16" s="101"/>
      <c r="L16" s="129"/>
      <c r="M16" s="93"/>
      <c r="N16" s="93"/>
      <c r="O16" s="93"/>
      <c r="P16" s="101" t="s">
        <v>175</v>
      </c>
    </row>
    <row r="17" spans="1:16" s="75" customFormat="1" ht="14.1" customHeight="1" x14ac:dyDescent="0.25">
      <c r="A17" s="31"/>
      <c r="B17" s="21" t="s">
        <v>41</v>
      </c>
      <c r="C17" s="100">
        <v>0.63194444444444442</v>
      </c>
      <c r="D17" s="100">
        <v>0.6333333333333333</v>
      </c>
      <c r="E17" s="128">
        <v>0.70694444444444438</v>
      </c>
      <c r="F17" s="128">
        <v>0.7319444444444444</v>
      </c>
      <c r="G17" s="128">
        <v>0.93402777777777779</v>
      </c>
      <c r="H17" s="128">
        <v>0.99652777777777779</v>
      </c>
      <c r="I17" s="128">
        <v>0.15416666666666667</v>
      </c>
      <c r="J17" s="128">
        <v>0.1763888888888889</v>
      </c>
      <c r="K17" s="92"/>
      <c r="L17" s="92"/>
      <c r="M17" s="92"/>
      <c r="N17" s="92"/>
      <c r="O17" s="92"/>
      <c r="P17" s="128">
        <v>0.18888888888888888</v>
      </c>
    </row>
    <row r="18" spans="1:16" s="75" customFormat="1" ht="14.1" customHeight="1" x14ac:dyDescent="0.25">
      <c r="A18" s="31"/>
      <c r="B18" s="21" t="s">
        <v>42</v>
      </c>
      <c r="C18" s="101">
        <v>49263</v>
      </c>
      <c r="D18" s="101">
        <f>C18+1</f>
        <v>49264</v>
      </c>
      <c r="E18" s="101">
        <f t="shared" ref="E18" si="0">D19+1</f>
        <v>49275</v>
      </c>
      <c r="F18" s="101">
        <f t="shared" ref="F18" si="1">E19+1</f>
        <v>49291</v>
      </c>
      <c r="G18" s="101">
        <f t="shared" ref="G18" si="2">F19+1</f>
        <v>49424</v>
      </c>
      <c r="H18" s="101">
        <f t="shared" ref="H18" si="3">G19+1</f>
        <v>49466</v>
      </c>
      <c r="I18" s="101">
        <f t="shared" ref="I18" si="4">H19+1</f>
        <v>49569</v>
      </c>
      <c r="J18" s="101">
        <f t="shared" ref="J18" si="5">I19+1</f>
        <v>49582</v>
      </c>
      <c r="K18" s="101"/>
      <c r="L18" s="129"/>
      <c r="M18" s="93"/>
      <c r="N18" s="92"/>
      <c r="O18" s="92"/>
      <c r="P18" s="101">
        <f>MAX(C18:O19)+1</f>
        <v>49592</v>
      </c>
    </row>
    <row r="19" spans="1:16" s="75" customFormat="1" ht="14.1" customHeight="1" thickBot="1" x14ac:dyDescent="0.3">
      <c r="A19" s="31"/>
      <c r="B19" s="9" t="s">
        <v>43</v>
      </c>
      <c r="C19" s="80"/>
      <c r="D19" s="101">
        <v>49274</v>
      </c>
      <c r="E19" s="108">
        <v>49290</v>
      </c>
      <c r="F19" s="108">
        <v>49423</v>
      </c>
      <c r="G19" s="108">
        <v>49465</v>
      </c>
      <c r="H19" s="108">
        <v>49568</v>
      </c>
      <c r="I19" s="108">
        <f>I18+12</f>
        <v>49581</v>
      </c>
      <c r="J19" s="108">
        <v>49591</v>
      </c>
      <c r="K19" s="108"/>
      <c r="L19" s="13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6">IF(ISNUMBER(D18),D19-D18+1,"")</f>
        <v>11</v>
      </c>
      <c r="E20" s="85">
        <f t="shared" si="6"/>
        <v>16</v>
      </c>
      <c r="F20" s="113">
        <f t="shared" si="6"/>
        <v>133</v>
      </c>
      <c r="G20" s="113">
        <f t="shared" si="6"/>
        <v>42</v>
      </c>
      <c r="H20" s="85">
        <f t="shared" si="6"/>
        <v>103</v>
      </c>
      <c r="I20" s="85">
        <f t="shared" si="6"/>
        <v>13</v>
      </c>
      <c r="J20" s="85">
        <f t="shared" si="6"/>
        <v>10</v>
      </c>
      <c r="K20" s="85" t="str">
        <f t="shared" si="6"/>
        <v/>
      </c>
      <c r="L20" s="85" t="str">
        <f t="shared" si="6"/>
        <v/>
      </c>
      <c r="M20" s="85" t="str">
        <f t="shared" ref="M20:O20" si="7">IF(ISNUMBER(M18),M19-M18+1,"")</f>
        <v/>
      </c>
      <c r="N20" s="85" t="str">
        <f t="shared" si="7"/>
        <v/>
      </c>
      <c r="O20" s="85" t="str">
        <f t="shared" si="7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6" t="s">
        <v>45</v>
      </c>
      <c r="C22" s="21" t="s">
        <v>21</v>
      </c>
      <c r="D22" s="21" t="s">
        <v>23</v>
      </c>
      <c r="E22" s="21" t="s">
        <v>46</v>
      </c>
      <c r="F22" s="167" t="s">
        <v>47</v>
      </c>
      <c r="G22" s="167"/>
      <c r="H22" s="167"/>
      <c r="I22" s="167"/>
      <c r="J22" s="21" t="s">
        <v>21</v>
      </c>
      <c r="K22" s="21" t="s">
        <v>23</v>
      </c>
      <c r="L22" s="21" t="s">
        <v>46</v>
      </c>
      <c r="M22" s="167" t="s">
        <v>47</v>
      </c>
      <c r="N22" s="167"/>
      <c r="O22" s="167"/>
      <c r="P22" s="167"/>
    </row>
    <row r="23" spans="1:16" ht="13.5" customHeight="1" x14ac:dyDescent="0.25">
      <c r="B23" s="166"/>
      <c r="C23" s="124">
        <f>D18+5</f>
        <v>49269</v>
      </c>
      <c r="D23" s="124">
        <f>C23+2</f>
        <v>49271</v>
      </c>
      <c r="E23" s="110" t="s">
        <v>178</v>
      </c>
      <c r="F23" s="165" t="s">
        <v>191</v>
      </c>
      <c r="G23" s="165"/>
      <c r="H23" s="165"/>
      <c r="I23" s="165"/>
      <c r="J23" s="124">
        <f>J18+5</f>
        <v>49587</v>
      </c>
      <c r="K23" s="124">
        <f>J23+1</f>
        <v>49588</v>
      </c>
      <c r="L23" s="101" t="s">
        <v>180</v>
      </c>
      <c r="M23" s="165" t="s">
        <v>197</v>
      </c>
      <c r="N23" s="165"/>
      <c r="O23" s="165"/>
      <c r="P23" s="165"/>
    </row>
    <row r="24" spans="1:16" ht="13.5" customHeight="1" x14ac:dyDescent="0.25">
      <c r="B24" s="166"/>
      <c r="C24" s="104"/>
      <c r="D24" s="104"/>
      <c r="E24" s="101" t="s">
        <v>174</v>
      </c>
      <c r="F24" s="165" t="s">
        <v>189</v>
      </c>
      <c r="G24" s="165"/>
      <c r="H24" s="165"/>
      <c r="I24" s="165"/>
      <c r="J24" s="104"/>
      <c r="K24" s="104"/>
      <c r="L24" s="101" t="s">
        <v>177</v>
      </c>
      <c r="M24" s="165" t="s">
        <v>194</v>
      </c>
      <c r="N24" s="165"/>
      <c r="O24" s="165"/>
      <c r="P24" s="165"/>
    </row>
    <row r="25" spans="1:16" ht="13.5" customHeight="1" x14ac:dyDescent="0.25">
      <c r="B25" s="166"/>
      <c r="C25" s="104">
        <f>D23+1</f>
        <v>49272</v>
      </c>
      <c r="D25" s="104">
        <f>C25+2</f>
        <v>49274</v>
      </c>
      <c r="E25" s="101" t="s">
        <v>177</v>
      </c>
      <c r="F25" s="165" t="s">
        <v>192</v>
      </c>
      <c r="G25" s="165"/>
      <c r="H25" s="165"/>
      <c r="I25" s="165"/>
      <c r="J25" s="104">
        <f>K23+1</f>
        <v>49589</v>
      </c>
      <c r="K25" s="104">
        <f>J25+2</f>
        <v>49591</v>
      </c>
      <c r="L25" s="101" t="s">
        <v>174</v>
      </c>
      <c r="M25" s="165" t="s">
        <v>198</v>
      </c>
      <c r="N25" s="165"/>
      <c r="O25" s="165"/>
      <c r="P25" s="165"/>
    </row>
    <row r="26" spans="1:16" ht="13.5" customHeight="1" x14ac:dyDescent="0.25">
      <c r="B26" s="166"/>
      <c r="C26" s="104"/>
      <c r="D26" s="104"/>
      <c r="E26" s="101" t="s">
        <v>48</v>
      </c>
      <c r="F26" s="165" t="s">
        <v>179</v>
      </c>
      <c r="G26" s="165"/>
      <c r="H26" s="165"/>
      <c r="I26" s="165"/>
      <c r="J26" s="104"/>
      <c r="K26" s="104"/>
      <c r="L26" s="101" t="s">
        <v>181</v>
      </c>
      <c r="M26" s="165" t="s">
        <v>194</v>
      </c>
      <c r="N26" s="165"/>
      <c r="O26" s="165"/>
      <c r="P26" s="165"/>
    </row>
    <row r="27" spans="1:16" ht="13.5" customHeight="1" x14ac:dyDescent="0.25">
      <c r="B27" s="1"/>
      <c r="C27" s="94"/>
      <c r="D27" s="94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ht="14.1" customHeight="1" thickBot="1" x14ac:dyDescent="0.3">
      <c r="B28" s="154" t="s">
        <v>49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34">
        <v>0.21736111111111112</v>
      </c>
      <c r="D30" s="133">
        <v>0.13402777777777777</v>
      </c>
      <c r="E30" s="133">
        <v>6.25E-2</v>
      </c>
      <c r="F30" s="114"/>
      <c r="G30" s="114"/>
      <c r="H30" s="114"/>
      <c r="I30" s="114"/>
      <c r="J30" s="114"/>
      <c r="K30" s="125"/>
      <c r="L30" s="114"/>
      <c r="M30" s="114"/>
      <c r="N30" s="114"/>
      <c r="O30" s="126"/>
      <c r="P30" s="115">
        <f>SUM(C30:J30,L30:N30)</f>
        <v>0.41388888888888886</v>
      </c>
    </row>
    <row r="31" spans="1:16" ht="14.1" customHeight="1" x14ac:dyDescent="0.25">
      <c r="B31" s="22" t="s">
        <v>168</v>
      </c>
      <c r="C31" s="141">
        <v>0.20208333333333331</v>
      </c>
      <c r="D31" s="140">
        <v>0.15763888888888888</v>
      </c>
      <c r="E31" s="140">
        <v>6.25E-2</v>
      </c>
      <c r="F31" s="117"/>
      <c r="G31" s="140">
        <v>2.4999999999999998E-2</v>
      </c>
      <c r="H31" s="117"/>
      <c r="I31" s="117"/>
      <c r="J31" s="117"/>
      <c r="K31" s="140">
        <v>2.0833333333333332E-2</v>
      </c>
      <c r="L31" s="117"/>
      <c r="M31" s="117"/>
      <c r="N31" s="117"/>
      <c r="O31" s="118"/>
      <c r="P31" s="115">
        <f>SUM(C31:N31)</f>
        <v>0.4680555555555555</v>
      </c>
    </row>
    <row r="32" spans="1:16" ht="14.1" customHeight="1" x14ac:dyDescent="0.25">
      <c r="B32" s="22" t="s">
        <v>64</v>
      </c>
      <c r="C32" s="132"/>
      <c r="D32" s="130"/>
      <c r="E32" s="130"/>
      <c r="F32" s="119"/>
      <c r="G32" s="119"/>
      <c r="H32" s="119"/>
      <c r="I32" s="119"/>
      <c r="J32" s="119"/>
      <c r="K32" s="119"/>
      <c r="L32" s="119"/>
      <c r="M32" s="119"/>
      <c r="N32" s="119"/>
      <c r="O32" s="120"/>
      <c r="P32" s="115">
        <f>SUM(C32:N32)</f>
        <v>0</v>
      </c>
    </row>
    <row r="33" spans="2:16" ht="14.1" customHeight="1" thickBot="1" x14ac:dyDescent="0.3">
      <c r="B33" s="22" t="s">
        <v>65</v>
      </c>
      <c r="C33" s="127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  <c r="P33" s="116">
        <f>SUM(C33:N33)</f>
        <v>0</v>
      </c>
    </row>
    <row r="34" spans="2:16" ht="14.1" customHeight="1" x14ac:dyDescent="0.25">
      <c r="B34" s="69" t="s">
        <v>166</v>
      </c>
      <c r="C34" s="95">
        <f>C31-C32-C33</f>
        <v>0.20208333333333331</v>
      </c>
      <c r="D34" s="95">
        <f t="shared" ref="D34:P34" si="8">D31-D32-D33</f>
        <v>0.15763888888888888</v>
      </c>
      <c r="E34" s="95">
        <f t="shared" si="8"/>
        <v>6.25E-2</v>
      </c>
      <c r="F34" s="95">
        <f t="shared" si="8"/>
        <v>0</v>
      </c>
      <c r="G34" s="95">
        <f t="shared" si="8"/>
        <v>2.4999999999999998E-2</v>
      </c>
      <c r="H34" s="95">
        <f t="shared" si="8"/>
        <v>0</v>
      </c>
      <c r="I34" s="95">
        <f t="shared" si="8"/>
        <v>0</v>
      </c>
      <c r="J34" s="95">
        <f t="shared" si="8"/>
        <v>0</v>
      </c>
      <c r="K34" s="95">
        <f t="shared" si="8"/>
        <v>2.0833333333333332E-2</v>
      </c>
      <c r="L34" s="95">
        <f t="shared" si="8"/>
        <v>0</v>
      </c>
      <c r="M34" s="95">
        <f t="shared" si="8"/>
        <v>0</v>
      </c>
      <c r="N34" s="95">
        <f t="shared" si="8"/>
        <v>0</v>
      </c>
      <c r="O34" s="96"/>
      <c r="P34" s="97">
        <f t="shared" si="8"/>
        <v>0.4680555555555555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91" t="s">
        <v>66</v>
      </c>
      <c r="C36" s="168" t="s">
        <v>196</v>
      </c>
      <c r="D36" s="168"/>
      <c r="E36" s="168"/>
      <c r="F36" s="168"/>
      <c r="G36" s="168"/>
      <c r="H36" s="168"/>
      <c r="I36" s="172"/>
      <c r="J36" s="172"/>
      <c r="K36" s="172"/>
      <c r="L36" s="172"/>
      <c r="M36" s="168"/>
      <c r="N36" s="168"/>
      <c r="O36" s="168"/>
      <c r="P36" s="168"/>
    </row>
    <row r="37" spans="2:16" ht="18" customHeight="1" x14ac:dyDescent="0.25">
      <c r="B37" s="192"/>
      <c r="C37" s="169"/>
      <c r="D37" s="169"/>
      <c r="E37" s="168"/>
      <c r="F37" s="168"/>
      <c r="G37" s="170"/>
      <c r="H37" s="168"/>
      <c r="I37" s="171"/>
      <c r="J37" s="168"/>
      <c r="K37" s="171"/>
      <c r="L37" s="168"/>
      <c r="M37" s="168"/>
      <c r="N37" s="168"/>
      <c r="O37" s="168"/>
      <c r="P37" s="168"/>
    </row>
    <row r="38" spans="2:16" ht="18" customHeight="1" x14ac:dyDescent="0.25">
      <c r="B38" s="192"/>
      <c r="C38" s="170"/>
      <c r="D38" s="168"/>
      <c r="E38" s="168"/>
      <c r="F38" s="168"/>
      <c r="G38" s="171"/>
      <c r="H38" s="168"/>
      <c r="I38" s="171"/>
      <c r="J38" s="168"/>
      <c r="K38" s="171"/>
      <c r="L38" s="168"/>
      <c r="M38" s="168"/>
      <c r="N38" s="168"/>
      <c r="O38" s="168"/>
      <c r="P38" s="168"/>
    </row>
    <row r="39" spans="2:16" ht="18" customHeight="1" x14ac:dyDescent="0.25">
      <c r="B39" s="192"/>
      <c r="C39" s="168"/>
      <c r="D39" s="168"/>
      <c r="E39" s="168"/>
      <c r="F39" s="168"/>
      <c r="G39" s="170"/>
      <c r="H39" s="168"/>
      <c r="I39" s="171"/>
      <c r="J39" s="168"/>
      <c r="K39" s="171"/>
      <c r="L39" s="168"/>
      <c r="M39" s="168"/>
      <c r="N39" s="168"/>
      <c r="O39" s="168"/>
      <c r="P39" s="168"/>
    </row>
    <row r="40" spans="2:16" ht="18" customHeight="1" x14ac:dyDescent="0.25">
      <c r="B40" s="192"/>
      <c r="C40" s="168"/>
      <c r="D40" s="168"/>
      <c r="E40" s="168"/>
      <c r="F40" s="168"/>
      <c r="G40" s="168"/>
      <c r="H40" s="168"/>
      <c r="I40" s="168"/>
      <c r="J40" s="168"/>
      <c r="K40" s="171"/>
      <c r="L40" s="168"/>
      <c r="M40" s="168"/>
      <c r="N40" s="168"/>
      <c r="O40" s="168"/>
      <c r="P40" s="168"/>
    </row>
    <row r="41" spans="2:16" ht="18" customHeight="1" x14ac:dyDescent="0.25">
      <c r="B41" s="193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3" t="s">
        <v>67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5"/>
    </row>
    <row r="44" spans="2:16" ht="14.1" customHeight="1" x14ac:dyDescent="0.25">
      <c r="B44" s="176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8"/>
    </row>
    <row r="45" spans="2:16" ht="14.1" customHeight="1" x14ac:dyDescent="0.25">
      <c r="B45" s="179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</row>
    <row r="46" spans="2:16" ht="14.1" customHeight="1" x14ac:dyDescent="0.25"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</row>
    <row r="47" spans="2:16" ht="14.1" customHeight="1" x14ac:dyDescent="0.25">
      <c r="B47" s="185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7"/>
    </row>
    <row r="48" spans="2:16" ht="14.1" customHeight="1" x14ac:dyDescent="0.25">
      <c r="B48" s="188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90"/>
    </row>
    <row r="49" spans="2:16" ht="14.1" customHeight="1" x14ac:dyDescent="0.25">
      <c r="B49" s="188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90"/>
    </row>
    <row r="50" spans="2:16" ht="14.1" customHeight="1" x14ac:dyDescent="0.25"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90"/>
    </row>
    <row r="51" spans="2:16" ht="14.1" customHeight="1" x14ac:dyDescent="0.25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</row>
    <row r="52" spans="2:16" ht="14.1" customHeight="1" thickBot="1" x14ac:dyDescent="0.3">
      <c r="B52" s="207"/>
      <c r="C52" s="208"/>
      <c r="D52" s="189"/>
      <c r="E52" s="189"/>
      <c r="F52" s="189"/>
      <c r="G52" s="208"/>
      <c r="H52" s="208"/>
      <c r="I52" s="208"/>
      <c r="J52" s="208"/>
      <c r="K52" s="208"/>
      <c r="L52" s="208"/>
      <c r="M52" s="208"/>
      <c r="N52" s="208"/>
      <c r="O52" s="208"/>
      <c r="P52" s="209"/>
    </row>
    <row r="53" spans="2:16" ht="14.1" customHeight="1" thickTop="1" thickBot="1" x14ac:dyDescent="0.3">
      <c r="B53" s="210" t="s">
        <v>165</v>
      </c>
      <c r="C53" s="211"/>
      <c r="D53" s="90"/>
      <c r="E53" s="90"/>
      <c r="F53" s="90"/>
      <c r="G53" s="214"/>
      <c r="H53" s="215"/>
      <c r="I53" s="215"/>
      <c r="J53" s="215"/>
      <c r="K53" s="215"/>
      <c r="L53" s="215"/>
      <c r="M53" s="215"/>
      <c r="N53" s="215"/>
      <c r="O53" s="215"/>
      <c r="P53" s="216"/>
    </row>
    <row r="54" spans="2:16" ht="14.1" customHeight="1" thickTop="1" thickBot="1" x14ac:dyDescent="0.3">
      <c r="B54" s="212" t="s">
        <v>164</v>
      </c>
      <c r="C54" s="213"/>
      <c r="D54" s="213"/>
      <c r="E54" s="213"/>
      <c r="F54" s="90">
        <v>465</v>
      </c>
      <c r="G54" s="217"/>
      <c r="H54" s="218"/>
      <c r="I54" s="218"/>
      <c r="J54" s="218"/>
      <c r="K54" s="218"/>
      <c r="L54" s="218"/>
      <c r="M54" s="218"/>
      <c r="N54" s="218"/>
      <c r="O54" s="218"/>
      <c r="P54" s="219"/>
    </row>
    <row r="55" spans="2:16" ht="13.5" customHeight="1" thickTop="1" x14ac:dyDescent="0.25"/>
    <row r="56" spans="2:16" ht="17.25" customHeight="1" x14ac:dyDescent="0.25">
      <c r="B56" s="194" t="s">
        <v>68</v>
      </c>
      <c r="C56" s="19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95" t="s">
        <v>69</v>
      </c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7"/>
      <c r="N57" s="198" t="s">
        <v>70</v>
      </c>
      <c r="O57" s="196"/>
      <c r="P57" s="199"/>
    </row>
    <row r="58" spans="2:16" ht="17.100000000000001" customHeight="1" x14ac:dyDescent="0.25">
      <c r="B58" s="200" t="s">
        <v>71</v>
      </c>
      <c r="C58" s="201"/>
      <c r="D58" s="202"/>
      <c r="E58" s="200" t="s">
        <v>72</v>
      </c>
      <c r="F58" s="201"/>
      <c r="G58" s="202"/>
      <c r="H58" s="201" t="s">
        <v>73</v>
      </c>
      <c r="I58" s="201"/>
      <c r="J58" s="201"/>
      <c r="K58" s="203" t="s">
        <v>74</v>
      </c>
      <c r="L58" s="201"/>
      <c r="M58" s="204"/>
      <c r="N58" s="205"/>
      <c r="O58" s="201"/>
      <c r="P58" s="206"/>
    </row>
    <row r="59" spans="2:16" ht="20.100000000000001" customHeight="1" x14ac:dyDescent="0.25">
      <c r="B59" s="220" t="s">
        <v>75</v>
      </c>
      <c r="C59" s="221"/>
      <c r="D59" s="29" t="b">
        <v>1</v>
      </c>
      <c r="E59" s="220" t="s">
        <v>76</v>
      </c>
      <c r="F59" s="221"/>
      <c r="G59" s="29" t="b">
        <v>1</v>
      </c>
      <c r="H59" s="222" t="s">
        <v>77</v>
      </c>
      <c r="I59" s="221"/>
      <c r="J59" s="29" t="b">
        <v>1</v>
      </c>
      <c r="K59" s="222" t="s">
        <v>78</v>
      </c>
      <c r="L59" s="221"/>
      <c r="M59" s="29" t="b">
        <v>1</v>
      </c>
      <c r="N59" s="223" t="s">
        <v>79</v>
      </c>
      <c r="O59" s="221"/>
      <c r="P59" s="29" t="b">
        <v>1</v>
      </c>
    </row>
    <row r="60" spans="2:16" ht="20.100000000000001" customHeight="1" x14ac:dyDescent="0.25">
      <c r="B60" s="220" t="s">
        <v>80</v>
      </c>
      <c r="C60" s="221"/>
      <c r="D60" s="29" t="b">
        <v>1</v>
      </c>
      <c r="E60" s="220" t="s">
        <v>81</v>
      </c>
      <c r="F60" s="221"/>
      <c r="G60" s="29" t="b">
        <v>1</v>
      </c>
      <c r="H60" s="222" t="s">
        <v>82</v>
      </c>
      <c r="I60" s="221"/>
      <c r="J60" s="29" t="b">
        <v>1</v>
      </c>
      <c r="K60" s="222" t="s">
        <v>83</v>
      </c>
      <c r="L60" s="221"/>
      <c r="M60" s="29" t="b">
        <v>1</v>
      </c>
      <c r="N60" s="223" t="s">
        <v>84</v>
      </c>
      <c r="O60" s="221"/>
      <c r="P60" s="29" t="b">
        <v>1</v>
      </c>
    </row>
    <row r="61" spans="2:16" ht="20.100000000000001" customHeight="1" x14ac:dyDescent="0.25">
      <c r="B61" s="220" t="s">
        <v>85</v>
      </c>
      <c r="C61" s="221"/>
      <c r="D61" s="29" t="b">
        <v>1</v>
      </c>
      <c r="E61" s="220" t="s">
        <v>86</v>
      </c>
      <c r="F61" s="221"/>
      <c r="G61" s="29" t="b">
        <v>1</v>
      </c>
      <c r="H61" s="222" t="s">
        <v>87</v>
      </c>
      <c r="I61" s="221"/>
      <c r="J61" s="29" t="b">
        <v>1</v>
      </c>
      <c r="K61" s="222" t="s">
        <v>88</v>
      </c>
      <c r="L61" s="221"/>
      <c r="M61" s="29" t="b">
        <v>1</v>
      </c>
      <c r="N61" s="223" t="s">
        <v>89</v>
      </c>
      <c r="O61" s="221"/>
      <c r="P61" s="29" t="b">
        <v>1</v>
      </c>
    </row>
    <row r="62" spans="2:16" ht="20.100000000000001" customHeight="1" x14ac:dyDescent="0.25">
      <c r="B62" s="222" t="s">
        <v>87</v>
      </c>
      <c r="C62" s="221"/>
      <c r="D62" s="29" t="b">
        <v>1</v>
      </c>
      <c r="E62" s="220" t="s">
        <v>90</v>
      </c>
      <c r="F62" s="221"/>
      <c r="G62" s="29" t="b">
        <v>1</v>
      </c>
      <c r="H62" s="222" t="s">
        <v>91</v>
      </c>
      <c r="I62" s="221"/>
      <c r="J62" s="29" t="b">
        <v>0</v>
      </c>
      <c r="K62" s="222" t="s">
        <v>92</v>
      </c>
      <c r="L62" s="221"/>
      <c r="M62" s="29" t="b">
        <v>1</v>
      </c>
      <c r="N62" s="223" t="s">
        <v>82</v>
      </c>
      <c r="O62" s="221"/>
      <c r="P62" s="29" t="b">
        <v>1</v>
      </c>
    </row>
    <row r="63" spans="2:16" ht="20.100000000000001" customHeight="1" x14ac:dyDescent="0.25">
      <c r="B63" s="222" t="s">
        <v>93</v>
      </c>
      <c r="C63" s="221"/>
      <c r="D63" s="29" t="b">
        <v>1</v>
      </c>
      <c r="E63" s="220" t="s">
        <v>94</v>
      </c>
      <c r="F63" s="221"/>
      <c r="G63" s="29" t="b">
        <v>1</v>
      </c>
      <c r="H63" s="34"/>
      <c r="I63" s="35"/>
      <c r="J63" s="36"/>
      <c r="K63" s="222" t="s">
        <v>95</v>
      </c>
      <c r="L63" s="221"/>
      <c r="M63" s="29" t="b">
        <v>1</v>
      </c>
      <c r="N63" s="223" t="s">
        <v>163</v>
      </c>
      <c r="O63" s="221"/>
      <c r="P63" s="29" t="b">
        <v>1</v>
      </c>
    </row>
    <row r="64" spans="2:16" ht="20.100000000000001" customHeight="1" x14ac:dyDescent="0.25">
      <c r="B64" s="222" t="s">
        <v>96</v>
      </c>
      <c r="C64" s="221"/>
      <c r="D64" s="29" t="b">
        <v>0</v>
      </c>
      <c r="E64" s="220" t="s">
        <v>97</v>
      </c>
      <c r="F64" s="221"/>
      <c r="G64" s="29" t="b">
        <v>1</v>
      </c>
      <c r="H64" s="37"/>
      <c r="I64" s="38"/>
      <c r="J64" s="39"/>
      <c r="K64" s="230" t="s">
        <v>98</v>
      </c>
      <c r="L64" s="231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20" t="s">
        <v>161</v>
      </c>
      <c r="F65" s="221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24" t="s">
        <v>104</v>
      </c>
      <c r="C69" s="224"/>
      <c r="D69" s="47"/>
      <c r="E69" s="47"/>
      <c r="F69" s="226" t="s">
        <v>105</v>
      </c>
      <c r="G69" s="228" t="s">
        <v>106</v>
      </c>
      <c r="H69" s="47"/>
      <c r="I69" s="224" t="s">
        <v>107</v>
      </c>
      <c r="J69" s="224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25"/>
      <c r="C70" s="225"/>
      <c r="D70" s="51"/>
      <c r="E70" s="52"/>
      <c r="F70" s="227"/>
      <c r="G70" s="229"/>
      <c r="H70" s="53"/>
      <c r="I70" s="225"/>
      <c r="J70" s="225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98">
        <v>-154.1</v>
      </c>
      <c r="D72" s="232">
        <v>-155.80000000000001</v>
      </c>
      <c r="E72" s="73" t="s">
        <v>117</v>
      </c>
      <c r="F72" s="98">
        <v>21</v>
      </c>
      <c r="G72" s="232">
        <v>20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98">
        <v>-132.69999999999999</v>
      </c>
      <c r="D73" s="232">
        <v>-133.9</v>
      </c>
      <c r="E73" s="74" t="s">
        <v>121</v>
      </c>
      <c r="F73" s="105">
        <v>38</v>
      </c>
      <c r="G73" s="233">
        <v>29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98">
        <v>-210.2</v>
      </c>
      <c r="D74" s="232">
        <v>-211.36</v>
      </c>
      <c r="E74" s="74" t="s">
        <v>126</v>
      </c>
      <c r="F74" s="106">
        <v>10</v>
      </c>
      <c r="G74" s="234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98">
        <v>-112.121</v>
      </c>
      <c r="D75" s="232">
        <v>-113</v>
      </c>
      <c r="E75" s="74" t="s">
        <v>131</v>
      </c>
      <c r="F75" s="106">
        <v>40</v>
      </c>
      <c r="G75" s="234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98">
        <v>24.72</v>
      </c>
      <c r="D76" s="232">
        <v>23.6</v>
      </c>
      <c r="E76" s="74" t="s">
        <v>136</v>
      </c>
      <c r="F76" s="106">
        <v>10</v>
      </c>
      <c r="G76" s="234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98">
        <v>29.2</v>
      </c>
      <c r="D77" s="232">
        <v>27.4</v>
      </c>
      <c r="E77" s="74" t="s">
        <v>141</v>
      </c>
      <c r="F77" s="106">
        <v>150</v>
      </c>
      <c r="G77" s="234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98">
        <v>21.56</v>
      </c>
      <c r="D78" s="232">
        <v>20.6</v>
      </c>
      <c r="E78" s="74" t="s">
        <v>146</v>
      </c>
      <c r="F78" s="107"/>
      <c r="G78" s="235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98">
        <v>22.315999999999999</v>
      </c>
      <c r="D79" s="232">
        <v>21.39</v>
      </c>
      <c r="E79" s="73" t="s">
        <v>151</v>
      </c>
      <c r="F79" s="98">
        <v>18</v>
      </c>
      <c r="G79" s="232">
        <v>8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99">
        <v>4.0299999999999997E-5</v>
      </c>
      <c r="D80" s="236">
        <v>4.0500000000000002E-5</v>
      </c>
      <c r="E80" s="74" t="s">
        <v>156</v>
      </c>
      <c r="F80" s="105">
        <v>45</v>
      </c>
      <c r="G80" s="233">
        <v>56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58" t="s">
        <v>160</v>
      </c>
      <c r="C84" s="158"/>
    </row>
    <row r="85" spans="2:16" ht="15" customHeight="1" x14ac:dyDescent="0.25">
      <c r="B85" s="159" t="s">
        <v>184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 x14ac:dyDescent="0.25"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4"/>
    </row>
    <row r="87" spans="2:16" ht="15" customHeight="1" x14ac:dyDescent="0.25">
      <c r="B87" s="148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50"/>
    </row>
    <row r="88" spans="2:16" ht="15" customHeight="1" x14ac:dyDescent="0.25">
      <c r="B88" s="148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50"/>
    </row>
    <row r="89" spans="2:16" ht="15" customHeight="1" x14ac:dyDescent="0.25">
      <c r="B89" s="151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3"/>
    </row>
    <row r="90" spans="2:16" ht="15" customHeight="1" x14ac:dyDescent="0.25">
      <c r="B90" s="148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</row>
    <row r="91" spans="2:16" ht="15" customHeight="1" x14ac:dyDescent="0.25">
      <c r="B91" s="148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50"/>
    </row>
    <row r="92" spans="2:16" ht="15" customHeight="1" x14ac:dyDescent="0.25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4"/>
    </row>
    <row r="93" spans="2:16" ht="15" customHeight="1" x14ac:dyDescent="0.25">
      <c r="B93" s="142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4"/>
    </row>
    <row r="94" spans="2:16" ht="15" customHeight="1" x14ac:dyDescent="0.25">
      <c r="B94" s="142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4"/>
    </row>
    <row r="95" spans="2:16" ht="15" customHeight="1" x14ac:dyDescent="0.25">
      <c r="B95" s="142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4"/>
    </row>
    <row r="96" spans="2:16" ht="15" customHeight="1" x14ac:dyDescent="0.25">
      <c r="B96" s="142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4"/>
    </row>
    <row r="97" spans="2:16" ht="15" customHeight="1" x14ac:dyDescent="0.25">
      <c r="B97" s="142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4"/>
    </row>
    <row r="98" spans="2:16" ht="15" customHeight="1" x14ac:dyDescent="0.25">
      <c r="B98" s="142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4"/>
    </row>
    <row r="99" spans="2:16" ht="15" customHeight="1" x14ac:dyDescent="0.25">
      <c r="B99" s="145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2025-08-30T04:35:47Z</dcterms:modified>
</cp:coreProperties>
</file>