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8" i="1" l="1"/>
  <c r="G19" i="1" s="1"/>
  <c r="H18" i="1" s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<sst xmlns="http://schemas.openxmlformats.org/spreadsheetml/2006/main" count="217" uniqueCount="198">
  <si>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</si>
  <si>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</si>
  <si>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</si>
  <si>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</si>
  <si>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</si>
  <si>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</si>
  <si>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</si>
  <si>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</si>
  <si>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</si>
  <si>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</si>
  <si>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</si>
  <si>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</si>
  <si>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</si>
  <si>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</si>
  <si>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</si>
  <si>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</si>
  <si>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</si>
  <si>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</si>
  <si>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</si>
  <si>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</si>
  <si>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</si>
  <si>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</si>
  <si>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</si>
  <si>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</si>
  <si>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</si>
  <si>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</si>
  <si>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</si>
  <si>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</si>
  <si>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</si>
  <si>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</si>
  <si>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</si>
  <si>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</si>
  <si>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</si>
  <si>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</si>
  <si>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</si>
  <si>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</si>
  <si>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</si>
  <si>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</si>
  <si>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</si>
  <si>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</si>
  <si>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</si>
  <si>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</si>
  <si>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</si>
  <si>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</si>
  <si>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</si>
  <si>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</si>
  <si>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</si>
  <si>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</si>
  <si>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</si>
  <si>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</si>
  <si>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</si>
  <si>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</si>
  <si>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</si>
  <si>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</si>
  <si>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</si>
  <si>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</si>
  <si>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</si>
  <si>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</si>
  <si>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</si>
  <si>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</si>
  <si>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</si>
  <si>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</si>
  <si>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</si>
  <si>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</si>
  <si>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</si>
  <si>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</si>
  <si>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</si>
  <si>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</si>
  <si>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</si>
  <si>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</si>
  <si>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</si>
  <si>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</si>
  <si>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</si>
  <si>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</si>
  <si>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</si>
  <si>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</si>
  <si>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</si>
  <si>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</si>
  <si>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</si>
  <si>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</si>
  <si>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</si>
  <si>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</si>
  <si>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</si>
  <si>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</si>
  <si>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</si>
  <si>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</si>
  <si>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</si>
  <si>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</si>
  <si>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</si>
  <si>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</si>
  <si>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</si>
  <si>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</si>
  <si>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</si>
  <si>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</si>
  <si>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</si>
  <si>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</si>
  <si>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</si>
  <si>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</si>
  <si>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</si>
  <si>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</si>
  <si>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</si>
  <si>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</si>
  <si>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</si>
  <si>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</si>
  <si>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</si>
  <si>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</si>
  <si>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</si>
  <si>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</si>
  <si>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</si>
  <si>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</si>
  <si>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</si>
  <si>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</si>
  <si>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</si>
  <si>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</si>
  <si>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</si>
  <si>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</si>
  <si>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</si>
  <si>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</si>
  <si>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</si>
  <si>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</si>
  <si>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</si>
  <si>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</si>
  <si>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</si>
  <si>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</si>
  <si>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</si>
  <si>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</si>
  <si>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</si>
  <si>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</si>
  <si>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</si>
  <si>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</si>
  <si>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</si>
  <si>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</si>
  <si>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</si>
  <si>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</si>
  <si>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</si>
  <si>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</si>
  <si>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</si>
  <si>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</si>
  <si>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</si>
  <si>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</si>
  <si>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</si>
  <si>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</si>
  <si>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</si>
  <si>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</si>
  <si>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</si>
  <si>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</si>
  <si>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</si>
  <si>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</si>
  <si>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</si>
  <si>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</si>
  <si>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</si>
  <si>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</si>
  <si>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</si>
  <si>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</si>
  <si>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</si>
  <si>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</si>
  <si>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</si>
  <si>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</si>
  <si>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</si>
  <si>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</si>
  <si>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</si>
  <si>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</si>
  <si>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</si>
  <si>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</si>
  <si>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</si>
  <si>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</si>
  <si>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</si>
  <si>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</si>
  <si>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</si>
  <si>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</si>
  <si>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</si>
  <si>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</si>
  <si>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</si>
  <si>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</si>
  <si>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</si>
  <si>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</si>
  <si>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</si>
  <si>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</si>
  <si>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</si>
  <si>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</si>
  <si>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</si>
  <si>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</si>
  <si>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</si>
  <si>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BLG</t>
    <phoneticPr fontId="3" type="noConversion"/>
  </si>
  <si>
    <t>TMT</t>
    <phoneticPr fontId="3" type="noConversion"/>
  </si>
  <si>
    <t>ALL</t>
    <phoneticPr fontId="3" type="noConversion"/>
  </si>
  <si>
    <t>ENG-KSP</t>
    <phoneticPr fontId="3" type="noConversion"/>
  </si>
  <si>
    <t>1) 방풍막 연결</t>
    <phoneticPr fontId="3" type="noConversion"/>
  </si>
  <si>
    <t>N</t>
    <phoneticPr fontId="3" type="noConversion"/>
  </si>
  <si>
    <t>N</t>
    <phoneticPr fontId="3" type="noConversion"/>
  </si>
  <si>
    <t>E_044187</t>
    <phoneticPr fontId="3" type="noConversion"/>
  </si>
  <si>
    <t xml:space="preserve">1) Science Server 에러 : 044187 </t>
    <phoneticPr fontId="3" type="noConversion"/>
  </si>
  <si>
    <t xml:space="preserve">M_044235-044237:M </t>
    <phoneticPr fontId="3" type="noConversion"/>
  </si>
  <si>
    <t>N</t>
    <phoneticPr fontId="3" type="noConversion"/>
  </si>
  <si>
    <t>2) 방풍막 오류 횟수 산정</t>
    <phoneticPr fontId="3" type="noConversion"/>
  </si>
  <si>
    <t>①Dome Shutter Control UI 재실행 :  0회</t>
    <phoneticPr fontId="3" type="noConversion"/>
  </si>
  <si>
    <t>②Dome Shutter Control UI 재실행&gt;돔셔터초기화 :  0회</t>
    <phoneticPr fontId="3" type="noConversion"/>
  </si>
  <si>
    <t>③Dome Shutter Control UI 재실행&gt;돔셔터초기화&gt;돔전원 DOME RECYCLE 적용 :  0회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</si>
</sst>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0" borderId="1" xfId="0" applyNumberFormat="1" applyFont="1" applyFill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2" sqref="C1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2">
        <v>45877</v>
      </c>
      <c r="D3" s="143"/>
      <c r="E3" s="1"/>
      <c r="F3" s="1"/>
      <c r="G3" s="1"/>
      <c r="H3" s="1"/>
      <c r="I3" s="1"/>
      <c r="J3" s="1"/>
      <c r="K3" s="33" t="s">
        <v>2</v>
      </c>
      <c r="L3" s="144">
        <f>(P31-(P32+P33))/P31*100</f>
        <v>100</v>
      </c>
      <c r="M3" s="144"/>
      <c r="N3" s="33" t="s">
        <v>3</v>
      </c>
      <c r="O3" s="144">
        <f>(P31-P33)/P31*100</f>
        <v>100</v>
      </c>
      <c r="P3" s="144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2">
        <v>0.66666666666666663</v>
      </c>
      <c r="D9" s="115">
        <v>1.2</v>
      </c>
      <c r="E9" s="115">
        <v>9.6999999999999993</v>
      </c>
      <c r="F9" s="115">
        <v>39</v>
      </c>
      <c r="G9" s="113" t="s">
        <v>189</v>
      </c>
      <c r="H9" s="115">
        <v>0.9</v>
      </c>
      <c r="I9" s="113">
        <v>100</v>
      </c>
      <c r="J9" s="116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0.9375</v>
      </c>
      <c r="D10" s="115">
        <v>1.2</v>
      </c>
      <c r="E10" s="115">
        <v>7.1</v>
      </c>
      <c r="F10" s="115">
        <v>59</v>
      </c>
      <c r="G10" s="113" t="s">
        <v>193</v>
      </c>
      <c r="H10" s="115">
        <v>7.8</v>
      </c>
      <c r="I10" s="122"/>
      <c r="J10" s="116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8">
        <v>0.19791666666666666</v>
      </c>
      <c r="D11" s="129">
        <v>1.5</v>
      </c>
      <c r="E11" s="129">
        <v>5.7</v>
      </c>
      <c r="F11" s="129">
        <v>56</v>
      </c>
      <c r="G11" s="113" t="s">
        <v>188</v>
      </c>
      <c r="H11" s="115">
        <v>9.6</v>
      </c>
      <c r="I11" s="130"/>
      <c r="J11" s="116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23.53125</v>
      </c>
      <c r="D12" s="12">
        <f>AVERAGE(D9:D11)</f>
        <v>1.3</v>
      </c>
      <c r="E12" s="12">
        <f>AVERAGE(E9:E11)</f>
        <v>7.4999999999999991</v>
      </c>
      <c r="F12" s="13">
        <f>AVERAGE(F9:F11)</f>
        <v>51.333333333333336</v>
      </c>
      <c r="G12" s="14"/>
      <c r="H12" s="15">
        <f>AVERAGE(H9:H11)</f>
        <v>6.0999999999999988</v>
      </c>
      <c r="I12" s="16"/>
      <c r="J12" s="17">
        <f>AVERAGE(J9:J11)</f>
        <v>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3" t="s">
        <v>183</v>
      </c>
      <c r="F16" s="113" t="s">
        <v>186</v>
      </c>
      <c r="G16" s="113" t="s">
        <v>184</v>
      </c>
      <c r="H16" s="113" t="s">
        <v>185</v>
      </c>
      <c r="I16" s="113"/>
      <c r="J16" s="113"/>
      <c r="K16" s="94"/>
      <c r="L16" s="94"/>
      <c r="M16" s="94"/>
      <c r="N16" s="94"/>
      <c r="O16" s="94"/>
      <c r="P16" s="113" t="s">
        <v>175</v>
      </c>
    </row>
    <row r="17" spans="1:16" s="76" customFormat="1" ht="14.1" customHeight="1" x14ac:dyDescent="0.25">
      <c r="A17" s="32"/>
      <c r="B17" s="22" t="s">
        <v>41</v>
      </c>
      <c r="C17" s="112">
        <v>0.66666666666666663</v>
      </c>
      <c r="D17" s="112">
        <v>0.67013888888888884</v>
      </c>
      <c r="E17" s="112">
        <v>0.70972222222222225</v>
      </c>
      <c r="F17" s="112">
        <v>0.99305555555555547</v>
      </c>
      <c r="G17" s="112">
        <v>0.16805555555555554</v>
      </c>
      <c r="H17" s="112">
        <v>0.18819444444444444</v>
      </c>
      <c r="I17" s="93"/>
      <c r="J17" s="93"/>
      <c r="K17" s="93"/>
      <c r="L17" s="93"/>
      <c r="M17" s="93"/>
      <c r="N17" s="93"/>
      <c r="O17" s="93"/>
      <c r="P17" s="112">
        <v>0.19236111111111112</v>
      </c>
    </row>
    <row r="18" spans="1:16" s="76" customFormat="1" ht="14.1" customHeight="1" x14ac:dyDescent="0.25">
      <c r="A18" s="32"/>
      <c r="B18" s="22" t="s">
        <v>42</v>
      </c>
      <c r="C18" s="113">
        <v>44188</v>
      </c>
      <c r="D18" s="113">
        <f>C18+1</f>
        <v>44189</v>
      </c>
      <c r="E18" s="113">
        <f>D19+1</f>
        <v>44194</v>
      </c>
      <c r="F18" s="113">
        <f>E19+1</f>
        <v>44372</v>
      </c>
      <c r="G18" s="113">
        <f>F19+1</f>
        <v>44485</v>
      </c>
      <c r="H18" s="113">
        <f>G19+1</f>
        <v>44497</v>
      </c>
      <c r="I18" s="94"/>
      <c r="J18" s="94"/>
      <c r="K18" s="94"/>
      <c r="L18" s="94"/>
      <c r="M18" s="93"/>
      <c r="N18" s="93"/>
      <c r="O18" s="93"/>
      <c r="P18" s="113">
        <f>MAX(C18:O19)+1</f>
        <v>44502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44193</v>
      </c>
      <c r="E19" s="215">
        <v>44371</v>
      </c>
      <c r="F19" s="215">
        <v>44484</v>
      </c>
      <c r="G19" s="215">
        <f>G18+11</f>
        <v>44496</v>
      </c>
      <c r="H19" s="215">
        <f>H18+4</f>
        <v>44501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 t="shared" ref="D20:L20" si="0">IF(ISNUMBER(D18),D19-D18+1,"")</f>
        <v>5</v>
      </c>
      <c r="E20" s="86">
        <f t="shared" si="0"/>
        <v>178</v>
      </c>
      <c r="F20" s="86">
        <f t="shared" si="0"/>
        <v>113</v>
      </c>
      <c r="G20" s="86">
        <f t="shared" si="0"/>
        <v>12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ref="M20:O20" si="1">IF(ISNUMBER(M18),M19-M18+1,"")</f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2" t="s">
        <v>45</v>
      </c>
      <c r="C22" s="22" t="s">
        <v>21</v>
      </c>
      <c r="D22" s="22" t="s">
        <v>23</v>
      </c>
      <c r="E22" s="22" t="s">
        <v>46</v>
      </c>
      <c r="F22" s="153" t="s">
        <v>47</v>
      </c>
      <c r="G22" s="153"/>
      <c r="H22" s="153"/>
      <c r="I22" s="153"/>
      <c r="J22" s="22" t="s">
        <v>21</v>
      </c>
      <c r="K22" s="22" t="s">
        <v>23</v>
      </c>
      <c r="L22" s="22" t="s">
        <v>46</v>
      </c>
      <c r="M22" s="153" t="s">
        <v>47</v>
      </c>
      <c r="N22" s="153"/>
      <c r="O22" s="153"/>
      <c r="P22" s="153"/>
    </row>
    <row r="23" spans="1:16" ht="13.5" customHeight="1" x14ac:dyDescent="0.25">
      <c r="B23" s="152"/>
      <c r="C23" s="117"/>
      <c r="D23" s="117"/>
      <c r="E23" s="111" t="s">
        <v>179</v>
      </c>
      <c r="F23" s="154" t="s">
        <v>181</v>
      </c>
      <c r="G23" s="154"/>
      <c r="H23" s="154"/>
      <c r="I23" s="154"/>
      <c r="J23" s="211"/>
      <c r="K23" s="211"/>
      <c r="L23" s="111" t="s">
        <v>180</v>
      </c>
      <c r="M23" s="154" t="s">
        <v>181</v>
      </c>
      <c r="N23" s="154"/>
      <c r="O23" s="154"/>
      <c r="P23" s="154"/>
    </row>
    <row r="24" spans="1:16" ht="13.5" customHeight="1" x14ac:dyDescent="0.25">
      <c r="B24" s="152"/>
      <c r="C24" s="118"/>
      <c r="D24" s="118"/>
      <c r="E24" s="113" t="s">
        <v>174</v>
      </c>
      <c r="F24" s="154" t="s">
        <v>181</v>
      </c>
      <c r="G24" s="154"/>
      <c r="H24" s="154"/>
      <c r="I24" s="154"/>
      <c r="J24" s="212"/>
      <c r="K24" s="212"/>
      <c r="L24" s="113" t="s">
        <v>177</v>
      </c>
      <c r="M24" s="154" t="s">
        <v>181</v>
      </c>
      <c r="N24" s="154"/>
      <c r="O24" s="154"/>
      <c r="P24" s="154"/>
    </row>
    <row r="25" spans="1:16" ht="13.5" customHeight="1" x14ac:dyDescent="0.25">
      <c r="B25" s="152"/>
      <c r="C25" s="118"/>
      <c r="D25" s="118"/>
      <c r="E25" s="113" t="s">
        <v>177</v>
      </c>
      <c r="F25" s="154" t="s">
        <v>181</v>
      </c>
      <c r="G25" s="154"/>
      <c r="H25" s="154"/>
      <c r="I25" s="154"/>
      <c r="J25" s="212"/>
      <c r="K25" s="212"/>
      <c r="L25" s="113" t="s">
        <v>174</v>
      </c>
      <c r="M25" s="154" t="s">
        <v>181</v>
      </c>
      <c r="N25" s="154"/>
      <c r="O25" s="154"/>
      <c r="P25" s="154"/>
    </row>
    <row r="26" spans="1:16" ht="13.5" customHeight="1" x14ac:dyDescent="0.25">
      <c r="B26" s="152"/>
      <c r="C26" s="118"/>
      <c r="D26" s="118"/>
      <c r="E26" s="113" t="s">
        <v>48</v>
      </c>
      <c r="F26" s="154" t="s">
        <v>181</v>
      </c>
      <c r="G26" s="154"/>
      <c r="H26" s="154"/>
      <c r="I26" s="154"/>
      <c r="J26" s="212"/>
      <c r="K26" s="212"/>
      <c r="L26" s="113" t="s">
        <v>178</v>
      </c>
      <c r="M26" s="154" t="s">
        <v>181</v>
      </c>
      <c r="N26" s="154"/>
      <c r="O26" s="154"/>
      <c r="P26" s="154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1" t="s">
        <v>49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4">
        <v>0.28263888888888888</v>
      </c>
      <c r="D30" s="125"/>
      <c r="E30" s="125"/>
      <c r="F30" s="108"/>
      <c r="G30" s="108"/>
      <c r="H30" s="108"/>
      <c r="I30" s="108"/>
      <c r="J30" s="108"/>
      <c r="K30" s="123"/>
      <c r="L30" s="108"/>
      <c r="M30" s="108"/>
      <c r="N30" s="108"/>
      <c r="O30" s="125">
        <v>0.15555555555555556</v>
      </c>
      <c r="P30" s="106">
        <f>SUM(C30:J30,L30:N30)</f>
        <v>0.28263888888888888</v>
      </c>
    </row>
    <row r="31" spans="1:16" ht="14.1" customHeight="1" x14ac:dyDescent="0.25">
      <c r="B31" s="23" t="s">
        <v>168</v>
      </c>
      <c r="C31" s="126">
        <v>0.28333333333333333</v>
      </c>
      <c r="D31" s="127">
        <v>0.17500000000000002</v>
      </c>
      <c r="E31" s="99"/>
      <c r="F31" s="99"/>
      <c r="G31" s="99"/>
      <c r="H31" s="99"/>
      <c r="I31" s="99"/>
      <c r="J31" s="99"/>
      <c r="K31" s="127">
        <v>1.9444444444444445E-2</v>
      </c>
      <c r="L31" s="99"/>
      <c r="M31" s="99"/>
      <c r="N31" s="99"/>
      <c r="O31" s="100"/>
      <c r="P31" s="106">
        <f>SUM(C31:N31)</f>
        <v>0.4777777777777778</v>
      </c>
    </row>
    <row r="32" spans="1:16" ht="14.1" customHeight="1" x14ac:dyDescent="0.25">
      <c r="B32" s="23" t="s">
        <v>64</v>
      </c>
      <c r="C32" s="213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0.28333333333333333</v>
      </c>
      <c r="D34" s="96">
        <f t="shared" ref="D34:P34" si="2">D31-D32-D33</f>
        <v>0.17500000000000002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1.9444444444444445E-2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0.4777777777777778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0" t="s">
        <v>66</v>
      </c>
      <c r="C36" s="159" t="s">
        <v>190</v>
      </c>
      <c r="D36" s="159"/>
      <c r="E36" s="159" t="s">
        <v>192</v>
      </c>
      <c r="F36" s="159"/>
      <c r="G36" s="156"/>
      <c r="H36" s="156"/>
      <c r="I36" s="155"/>
      <c r="J36" s="155"/>
      <c r="K36" s="159"/>
      <c r="L36" s="159"/>
      <c r="M36" s="155"/>
      <c r="N36" s="155"/>
      <c r="O36" s="155"/>
      <c r="P36" s="155"/>
    </row>
    <row r="37" spans="2:16" ht="18" customHeight="1" x14ac:dyDescent="0.25">
      <c r="B37" s="171"/>
      <c r="C37" s="156"/>
      <c r="D37" s="156"/>
      <c r="E37" s="155"/>
      <c r="F37" s="155"/>
      <c r="G37" s="157"/>
      <c r="H37" s="155"/>
      <c r="I37" s="158"/>
      <c r="J37" s="155"/>
      <c r="K37" s="158"/>
      <c r="L37" s="155"/>
      <c r="M37" s="155"/>
      <c r="N37" s="155"/>
      <c r="O37" s="155"/>
      <c r="P37" s="155"/>
    </row>
    <row r="38" spans="2:16" ht="18" customHeight="1" x14ac:dyDescent="0.25">
      <c r="B38" s="171"/>
      <c r="C38" s="157"/>
      <c r="D38" s="155"/>
      <c r="E38" s="155"/>
      <c r="F38" s="155"/>
      <c r="G38" s="158"/>
      <c r="H38" s="155"/>
      <c r="I38" s="158"/>
      <c r="J38" s="155"/>
      <c r="K38" s="158"/>
      <c r="L38" s="155"/>
      <c r="M38" s="155"/>
      <c r="N38" s="155"/>
      <c r="O38" s="155"/>
      <c r="P38" s="155"/>
    </row>
    <row r="39" spans="2:16" ht="18" customHeight="1" x14ac:dyDescent="0.25">
      <c r="B39" s="171"/>
      <c r="C39" s="155"/>
      <c r="D39" s="155"/>
      <c r="E39" s="155"/>
      <c r="F39" s="155"/>
      <c r="G39" s="157"/>
      <c r="H39" s="155"/>
      <c r="I39" s="158"/>
      <c r="J39" s="155"/>
      <c r="K39" s="158"/>
      <c r="L39" s="155"/>
      <c r="M39" s="155"/>
      <c r="N39" s="155"/>
      <c r="O39" s="155"/>
      <c r="P39" s="155"/>
    </row>
    <row r="40" spans="2:16" ht="18" customHeight="1" x14ac:dyDescent="0.25">
      <c r="B40" s="171"/>
      <c r="C40" s="155"/>
      <c r="D40" s="155"/>
      <c r="E40" s="155"/>
      <c r="F40" s="155"/>
      <c r="G40" s="155"/>
      <c r="H40" s="155"/>
      <c r="I40" s="155"/>
      <c r="J40" s="155"/>
      <c r="K40" s="158"/>
      <c r="L40" s="155"/>
      <c r="M40" s="155"/>
      <c r="N40" s="155"/>
      <c r="O40" s="155"/>
      <c r="P40" s="155"/>
    </row>
    <row r="41" spans="2:16" ht="18" customHeight="1" x14ac:dyDescent="0.25">
      <c r="B41" s="172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67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46" t="s">
        <v>191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" customHeight="1" x14ac:dyDescent="0.25">
      <c r="B45" s="149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7"/>
    </row>
    <row r="46" spans="2:16" ht="14.1" customHeight="1" x14ac:dyDescent="0.25">
      <c r="B46" s="165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66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86"/>
      <c r="C52" s="187"/>
      <c r="D52" s="168"/>
      <c r="E52" s="168"/>
      <c r="F52" s="168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165</v>
      </c>
      <c r="C53" s="190"/>
      <c r="D53" s="91"/>
      <c r="E53" s="91"/>
      <c r="F53" s="91"/>
      <c r="G53" s="193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16" ht="14.1" customHeight="1" thickTop="1" thickBot="1" x14ac:dyDescent="0.3">
      <c r="B54" s="191" t="s">
        <v>164</v>
      </c>
      <c r="C54" s="192"/>
      <c r="D54" s="192"/>
      <c r="E54" s="192"/>
      <c r="F54" s="214">
        <v>308</v>
      </c>
      <c r="G54" s="196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16" ht="13.5" customHeight="1" thickTop="1" x14ac:dyDescent="0.25"/>
    <row r="56" spans="2:16" ht="17.25" customHeight="1" x14ac:dyDescent="0.25">
      <c r="B56" s="173" t="s">
        <v>68</v>
      </c>
      <c r="C56" s="17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4" t="s">
        <v>69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70</v>
      </c>
      <c r="O57" s="175"/>
      <c r="P57" s="178"/>
    </row>
    <row r="58" spans="2:16" ht="17.100000000000001" customHeight="1" x14ac:dyDescent="0.25">
      <c r="B58" s="179" t="s">
        <v>71</v>
      </c>
      <c r="C58" s="180"/>
      <c r="D58" s="181"/>
      <c r="E58" s="179" t="s">
        <v>72</v>
      </c>
      <c r="F58" s="180"/>
      <c r="G58" s="181"/>
      <c r="H58" s="180" t="s">
        <v>73</v>
      </c>
      <c r="I58" s="180"/>
      <c r="J58" s="180"/>
      <c r="K58" s="182" t="s">
        <v>74</v>
      </c>
      <c r="L58" s="180"/>
      <c r="M58" s="183"/>
      <c r="N58" s="184"/>
      <c r="O58" s="180"/>
      <c r="P58" s="185"/>
    </row>
    <row r="59" spans="2:16" ht="20.100000000000001" customHeight="1" x14ac:dyDescent="0.25">
      <c r="B59" s="199" t="s">
        <v>75</v>
      </c>
      <c r="C59" s="200"/>
      <c r="D59" s="30" t="b">
        <v>1</v>
      </c>
      <c r="E59" s="199" t="s">
        <v>76</v>
      </c>
      <c r="F59" s="200"/>
      <c r="G59" s="30" t="b">
        <v>1</v>
      </c>
      <c r="H59" s="201" t="s">
        <v>77</v>
      </c>
      <c r="I59" s="200"/>
      <c r="J59" s="30" t="b">
        <v>1</v>
      </c>
      <c r="K59" s="201" t="s">
        <v>78</v>
      </c>
      <c r="L59" s="200"/>
      <c r="M59" s="30" t="b">
        <v>1</v>
      </c>
      <c r="N59" s="202" t="s">
        <v>79</v>
      </c>
      <c r="O59" s="200"/>
      <c r="P59" s="30" t="b">
        <v>1</v>
      </c>
    </row>
    <row r="60" spans="2:16" ht="20.100000000000001" customHeight="1" x14ac:dyDescent="0.25">
      <c r="B60" s="199" t="s">
        <v>80</v>
      </c>
      <c r="C60" s="200"/>
      <c r="D60" s="30" t="b">
        <v>1</v>
      </c>
      <c r="E60" s="199" t="s">
        <v>81</v>
      </c>
      <c r="F60" s="200"/>
      <c r="G60" s="30" t="b">
        <v>1</v>
      </c>
      <c r="H60" s="201" t="s">
        <v>82</v>
      </c>
      <c r="I60" s="200"/>
      <c r="J60" s="30" t="b">
        <v>1</v>
      </c>
      <c r="K60" s="201" t="s">
        <v>83</v>
      </c>
      <c r="L60" s="200"/>
      <c r="M60" s="30" t="b">
        <v>1</v>
      </c>
      <c r="N60" s="202" t="s">
        <v>84</v>
      </c>
      <c r="O60" s="200"/>
      <c r="P60" s="30" t="b">
        <v>1</v>
      </c>
    </row>
    <row r="61" spans="2:16" ht="20.100000000000001" customHeight="1" x14ac:dyDescent="0.25">
      <c r="B61" s="199" t="s">
        <v>85</v>
      </c>
      <c r="C61" s="200"/>
      <c r="D61" s="30" t="b">
        <v>1</v>
      </c>
      <c r="E61" s="199" t="s">
        <v>86</v>
      </c>
      <c r="F61" s="200"/>
      <c r="G61" s="30" t="b">
        <v>1</v>
      </c>
      <c r="H61" s="201" t="s">
        <v>87</v>
      </c>
      <c r="I61" s="200"/>
      <c r="J61" s="30" t="b">
        <v>1</v>
      </c>
      <c r="K61" s="201" t="s">
        <v>88</v>
      </c>
      <c r="L61" s="200"/>
      <c r="M61" s="30" t="b">
        <v>1</v>
      </c>
      <c r="N61" s="202" t="s">
        <v>89</v>
      </c>
      <c r="O61" s="200"/>
      <c r="P61" s="30" t="b">
        <v>1</v>
      </c>
    </row>
    <row r="62" spans="2:16" ht="20.100000000000001" customHeight="1" x14ac:dyDescent="0.25">
      <c r="B62" s="201" t="s">
        <v>87</v>
      </c>
      <c r="C62" s="200"/>
      <c r="D62" s="30" t="b">
        <v>1</v>
      </c>
      <c r="E62" s="199" t="s">
        <v>90</v>
      </c>
      <c r="F62" s="200"/>
      <c r="G62" s="30" t="b">
        <v>1</v>
      </c>
      <c r="H62" s="201" t="s">
        <v>91</v>
      </c>
      <c r="I62" s="200"/>
      <c r="J62" s="30" t="b">
        <v>0</v>
      </c>
      <c r="K62" s="201" t="s">
        <v>92</v>
      </c>
      <c r="L62" s="200"/>
      <c r="M62" s="30" t="b">
        <v>1</v>
      </c>
      <c r="N62" s="202" t="s">
        <v>82</v>
      </c>
      <c r="O62" s="200"/>
      <c r="P62" s="30" t="b">
        <v>1</v>
      </c>
    </row>
    <row r="63" spans="2:16" ht="20.100000000000001" customHeight="1" x14ac:dyDescent="0.25">
      <c r="B63" s="201" t="s">
        <v>93</v>
      </c>
      <c r="C63" s="200"/>
      <c r="D63" s="30" t="b">
        <v>1</v>
      </c>
      <c r="E63" s="199" t="s">
        <v>94</v>
      </c>
      <c r="F63" s="200"/>
      <c r="G63" s="30" t="b">
        <v>1</v>
      </c>
      <c r="H63" s="35"/>
      <c r="I63" s="36"/>
      <c r="J63" s="37"/>
      <c r="K63" s="201" t="s">
        <v>95</v>
      </c>
      <c r="L63" s="200"/>
      <c r="M63" s="30" t="b">
        <v>1</v>
      </c>
      <c r="N63" s="202" t="s">
        <v>163</v>
      </c>
      <c r="O63" s="200"/>
      <c r="P63" s="30" t="b">
        <v>1</v>
      </c>
    </row>
    <row r="64" spans="2:16" ht="20.100000000000001" customHeight="1" x14ac:dyDescent="0.25">
      <c r="B64" s="201" t="s">
        <v>96</v>
      </c>
      <c r="C64" s="200"/>
      <c r="D64" s="30" t="b">
        <v>0</v>
      </c>
      <c r="E64" s="199" t="s">
        <v>97</v>
      </c>
      <c r="F64" s="200"/>
      <c r="G64" s="30" t="b">
        <v>1</v>
      </c>
      <c r="H64" s="38"/>
      <c r="I64" s="39"/>
      <c r="J64" s="40"/>
      <c r="K64" s="209" t="s">
        <v>98</v>
      </c>
      <c r="L64" s="21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9" t="s">
        <v>161</v>
      </c>
      <c r="F65" s="20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3" t="s">
        <v>104</v>
      </c>
      <c r="C69" s="203"/>
      <c r="D69" s="48"/>
      <c r="E69" s="48"/>
      <c r="F69" s="205" t="s">
        <v>105</v>
      </c>
      <c r="G69" s="207" t="s">
        <v>106</v>
      </c>
      <c r="H69" s="48"/>
      <c r="I69" s="203" t="s">
        <v>107</v>
      </c>
      <c r="J69" s="203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4"/>
      <c r="C70" s="204"/>
      <c r="D70" s="52"/>
      <c r="E70" s="53"/>
      <c r="F70" s="206"/>
      <c r="G70" s="208"/>
      <c r="H70" s="54"/>
      <c r="I70" s="204"/>
      <c r="J70" s="204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09">
        <v>-154.9</v>
      </c>
      <c r="D72" s="109">
        <v>-156.1</v>
      </c>
      <c r="E72" s="74" t="s">
        <v>117</v>
      </c>
      <c r="F72" s="109">
        <v>20.399999999999999</v>
      </c>
      <c r="G72" s="109">
        <v>19.399999999999999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09">
        <v>-133.5</v>
      </c>
      <c r="D73" s="109">
        <v>-133.4</v>
      </c>
      <c r="E73" s="75" t="s">
        <v>121</v>
      </c>
      <c r="F73" s="119">
        <v>23.3</v>
      </c>
      <c r="G73" s="119">
        <v>21.1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09">
        <v>-210.7</v>
      </c>
      <c r="D74" s="109">
        <v>-211.5</v>
      </c>
      <c r="E74" s="75" t="s">
        <v>126</v>
      </c>
      <c r="F74" s="120">
        <v>10</v>
      </c>
      <c r="G74" s="120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09">
        <v>-113.2</v>
      </c>
      <c r="D75" s="109">
        <v>-113.8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09">
        <v>24.3</v>
      </c>
      <c r="D76" s="109">
        <v>23.2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09">
        <v>28.5</v>
      </c>
      <c r="D77" s="109">
        <v>27.1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09">
        <v>21.2</v>
      </c>
      <c r="D78" s="109">
        <v>20.2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09">
        <v>22.1</v>
      </c>
      <c r="D79" s="109">
        <v>21.1</v>
      </c>
      <c r="E79" s="74" t="s">
        <v>151</v>
      </c>
      <c r="F79" s="109">
        <v>13.6</v>
      </c>
      <c r="G79" s="109">
        <v>7.6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0">
        <v>3.9400000000000002E-5</v>
      </c>
      <c r="D80" s="110">
        <v>3.9199999999999997E-5</v>
      </c>
      <c r="E80" s="75" t="s">
        <v>156</v>
      </c>
      <c r="F80" s="119">
        <v>32.200000000000003</v>
      </c>
      <c r="G80" s="119">
        <v>59.1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5" t="s">
        <v>160</v>
      </c>
      <c r="C84" s="145"/>
    </row>
    <row r="85" spans="2:16" ht="15" customHeight="1" x14ac:dyDescent="0.25">
      <c r="B85" s="146" t="s">
        <v>187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49" t="s">
        <v>194</v>
      </c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7"/>
    </row>
    <row r="87" spans="2:16" ht="15" customHeight="1" x14ac:dyDescent="0.25">
      <c r="B87" s="137" t="s">
        <v>195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 t="s">
        <v>196</v>
      </c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 t="s">
        <v>197</v>
      </c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9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2025-08-09T04:44:50Z</dcterms:modified>
</cp:coreProperties>
</file>