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<sst xmlns="http://schemas.openxmlformats.org/spreadsheetml/2006/main" count="210" uniqueCount="196">
  <si>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</si>
  <si>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</si>
  <si>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</si>
  <si>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</si>
  <si>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</si>
  <si>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</si>
  <si>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</si>
  <si>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</si>
  <si>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</si>
  <si>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</si>
  <si>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</si>
  <si>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</si>
  <si>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</si>
  <si>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</si>
  <si>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</si>
  <si>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</si>
  <si>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</si>
  <si>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</si>
  <si>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</si>
  <si>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</si>
  <si>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</si>
  <si>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</si>
  <si>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</si>
  <si>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</si>
  <si>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</si>
  <si>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</si>
  <si>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</si>
  <si>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</si>
  <si>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</si>
  <si>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</si>
  <si>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</si>
  <si>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</si>
  <si>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</si>
  <si>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</si>
  <si>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</si>
  <si>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</si>
  <si>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</si>
  <si>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</si>
  <si>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</si>
  <si>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</si>
  <si>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</si>
  <si>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</si>
  <si>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</si>
  <si>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</si>
  <si>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</si>
  <si>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</si>
  <si>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</si>
  <si>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</si>
  <si>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</si>
  <si>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</si>
  <si>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</si>
  <si>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</si>
  <si>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</si>
  <si>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</si>
  <si>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</si>
  <si>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</si>
  <si>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</si>
  <si>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</si>
  <si>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</si>
  <si>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</si>
  <si>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</si>
  <si>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</si>
  <si>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</si>
  <si>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</si>
  <si>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</si>
  <si>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</si>
  <si>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</si>
  <si>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</si>
  <si>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</si>
  <si>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</si>
  <si>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</si>
  <si>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</si>
  <si>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</si>
  <si>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</si>
  <si>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</si>
  <si>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</si>
  <si>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</si>
  <si>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</si>
  <si>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</si>
  <si>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</si>
  <si>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</si>
  <si>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</si>
  <si>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</si>
  <si>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</si>
  <si>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</si>
  <si>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</si>
  <si>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</si>
  <si>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</si>
  <si>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</si>
  <si>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</si>
  <si>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</si>
  <si>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</si>
  <si>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</si>
  <si>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</si>
  <si>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</si>
  <si>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</si>
  <si>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</si>
  <si>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</si>
  <si>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</si>
  <si>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</si>
  <si>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</si>
  <si>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</si>
  <si>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</si>
  <si>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</si>
  <si>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</si>
  <si>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</si>
  <si>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</si>
  <si>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</si>
  <si>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</si>
  <si>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</si>
  <si>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</si>
  <si>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</si>
  <si>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</si>
  <si>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</si>
  <si>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</si>
  <si>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</si>
  <si>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</si>
  <si>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</si>
  <si>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</si>
  <si>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</si>
  <si>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</si>
  <si>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</si>
  <si>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</si>
  <si>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</si>
  <si>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</si>
  <si>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</si>
  <si>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</si>
  <si>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</si>
  <si>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</si>
  <si>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</si>
  <si>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</si>
  <si>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</si>
  <si>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</si>
  <si>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</si>
  <si>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</si>
  <si>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</si>
  <si>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</si>
  <si>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</si>
  <si>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</si>
  <si>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</si>
  <si>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</si>
  <si>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</si>
  <si>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</si>
  <si>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</si>
  <si>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</si>
  <si>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</si>
  <si>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</si>
  <si>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</si>
  <si>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</si>
  <si>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</si>
  <si>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</si>
  <si>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</si>
  <si>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</si>
  <si>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</si>
  <si>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</si>
  <si>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</si>
  <si>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</si>
  <si>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</si>
  <si>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</si>
  <si>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</si>
  <si>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</si>
  <si>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</si>
  <si>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</si>
  <si>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</si>
  <si>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</si>
  <si>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</si>
  <si>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</si>
  <si>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</si>
  <si>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</si>
  <si>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</si>
  <si>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</si>
  <si>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</si>
  <si>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</si>
  <si>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</si>
  <si>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</si>
  <si>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</si>
  <si>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</si>
  <si>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</si>
  <si>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</si>
  <si>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</si>
  <si>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</si>
  <si>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</si>
  <si>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</si>
  <si>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</si>
  <si>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</si>
  <si>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</si>
  <si>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</si>
  <si>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TMT</t>
    <phoneticPr fontId="3" type="noConversion"/>
  </si>
  <si>
    <t>N</t>
    <phoneticPr fontId="3" type="noConversion"/>
  </si>
  <si>
    <t>KSP</t>
    <phoneticPr fontId="3" type="noConversion"/>
  </si>
  <si>
    <t>N</t>
    <phoneticPr fontId="3" type="noConversion"/>
  </si>
  <si>
    <t>20s/35k 35s/40k 50s/40k</t>
    <phoneticPr fontId="3" type="noConversion"/>
  </si>
  <si>
    <t>N</t>
    <phoneticPr fontId="3" type="noConversion"/>
  </si>
  <si>
    <t>20s/20k 35s/28k 50s/28k</t>
    <phoneticPr fontId="3" type="noConversion"/>
  </si>
  <si>
    <t>60s/11k 45s/11k 30s/11k</t>
    <phoneticPr fontId="3" type="noConversion"/>
  </si>
  <si>
    <t>60s/8k 45s/8k 30s/8k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</si>
</sst>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45866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100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0.70486111111111116</v>
      </c>
      <c r="D9" s="121">
        <v>1.3</v>
      </c>
      <c r="E9" s="121">
        <v>11.2</v>
      </c>
      <c r="F9" s="121">
        <v>21</v>
      </c>
      <c r="G9" s="109" t="s">
        <v>192</v>
      </c>
      <c r="H9" s="121">
        <v>6.7</v>
      </c>
      <c r="I9" s="109">
        <v>19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>
        <v>1.8</v>
      </c>
      <c r="E10" s="121">
        <v>9.4</v>
      </c>
      <c r="F10" s="121">
        <v>34</v>
      </c>
      <c r="G10" s="109" t="s">
        <v>188</v>
      </c>
      <c r="H10" s="121">
        <v>7.4</v>
      </c>
      <c r="I10" s="130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0.21527777777777779</v>
      </c>
      <c r="D11" s="133">
        <v>1.7</v>
      </c>
      <c r="E11" s="133">
        <v>7.1</v>
      </c>
      <c r="F11" s="133">
        <v>54</v>
      </c>
      <c r="G11" s="109" t="s">
        <v>190</v>
      </c>
      <c r="H11" s="121">
        <v>6.5</v>
      </c>
      <c r="I11" s="134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23.510416666666668</v>
      </c>
      <c r="D12" s="12">
        <f>AVERAGE(D9:D11)</f>
        <v>1.5999999999999999</v>
      </c>
      <c r="E12" s="12">
        <f>AVERAGE(E9:E11)</f>
        <v>9.2333333333333343</v>
      </c>
      <c r="F12" s="13">
        <f>AVERAGE(F9:F11)</f>
        <v>36.333333333333336</v>
      </c>
      <c r="G12" s="14"/>
      <c r="H12" s="15">
        <f>AVERAGE(H9:H11)</f>
        <v>6.8666666666666671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182</v>
      </c>
      <c r="F16" s="109" t="s">
        <v>183</v>
      </c>
      <c r="G16" s="109" t="s">
        <v>189</v>
      </c>
      <c r="H16" s="109" t="s">
        <v>187</v>
      </c>
      <c r="I16" s="109" t="s">
        <v>176</v>
      </c>
      <c r="J16" s="109"/>
      <c r="K16" s="94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0.66875000000000007</v>
      </c>
      <c r="D17" s="120">
        <v>0.67013888888888884</v>
      </c>
      <c r="E17" s="120">
        <v>0.7055555555555556</v>
      </c>
      <c r="F17" s="120">
        <v>0.72430555555555554</v>
      </c>
      <c r="G17" s="120">
        <v>4.3055555555555562E-2</v>
      </c>
      <c r="H17" s="120">
        <v>0.17291666666666669</v>
      </c>
      <c r="I17" s="120">
        <v>0.19444444444444445</v>
      </c>
      <c r="J17" s="93"/>
      <c r="K17" s="93"/>
      <c r="L17" s="93"/>
      <c r="M17" s="93"/>
      <c r="N17" s="93"/>
      <c r="O17" s="93"/>
      <c r="P17" s="120">
        <v>0.20833333333333334</v>
      </c>
    </row>
    <row r="18" spans="1:16" s="76" customFormat="1" ht="14.1" customHeight="1" x14ac:dyDescent="0.25">
      <c r="A18" s="32"/>
      <c r="B18" s="22" t="s">
        <v>42</v>
      </c>
      <c r="C18" s="109">
        <v>41585</v>
      </c>
      <c r="D18" s="109">
        <f>C18+1</f>
        <v>41586</v>
      </c>
      <c r="E18" s="109">
        <f>D19+1</f>
        <v>41597</v>
      </c>
      <c r="F18" s="109">
        <f>E19+1</f>
        <v>41609</v>
      </c>
      <c r="G18" s="109">
        <f t="shared" ref="G18" si="0">F19+1</f>
        <v>41812</v>
      </c>
      <c r="H18" s="109">
        <v>41895</v>
      </c>
      <c r="I18" s="109">
        <v>41906</v>
      </c>
      <c r="J18" s="94"/>
      <c r="K18" s="94"/>
      <c r="L18" s="94"/>
      <c r="M18" s="93"/>
      <c r="N18" s="93"/>
      <c r="O18" s="93"/>
      <c r="P18" s="109">
        <f>MAX(C18:O19)+1</f>
        <v>41917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41596</v>
      </c>
      <c r="E19" s="123">
        <f>E18+11</f>
        <v>41608</v>
      </c>
      <c r="F19" s="123">
        <v>41811</v>
      </c>
      <c r="G19" s="123">
        <v>41894</v>
      </c>
      <c r="H19" s="123">
        <v>41905</v>
      </c>
      <c r="I19" s="123">
        <v>41916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12</v>
      </c>
      <c r="F20" s="86">
        <f t="shared" ref="F20:O20" si="1">IF(ISNUMBER(F18),F19-F18+1,"")</f>
        <v>203</v>
      </c>
      <c r="G20" s="86">
        <f t="shared" si="1"/>
        <v>83</v>
      </c>
      <c r="H20" s="86">
        <f>IF(ISNUMBER(H18),H19-H18+1,"")</f>
        <v>11</v>
      </c>
      <c r="I20" s="86">
        <f>IF(ISNUMBER(I18),I19-I18+1,"")</f>
        <v>11</v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13">
        <v>41591</v>
      </c>
      <c r="D23" s="113">
        <v>41593</v>
      </c>
      <c r="E23" s="111" t="s">
        <v>179</v>
      </c>
      <c r="F23" s="205" t="s">
        <v>191</v>
      </c>
      <c r="G23" s="205"/>
      <c r="H23" s="205"/>
      <c r="I23" s="205"/>
      <c r="J23" s="114">
        <v>41906</v>
      </c>
      <c r="K23" s="114">
        <v>41908</v>
      </c>
      <c r="L23" s="109" t="s">
        <v>180</v>
      </c>
      <c r="M23" s="205" t="s">
        <v>194</v>
      </c>
      <c r="N23" s="205"/>
      <c r="O23" s="205"/>
      <c r="P23" s="205"/>
    </row>
    <row r="24" spans="1:16" ht="13.5" customHeight="1" x14ac:dyDescent="0.25">
      <c r="B24" s="206"/>
      <c r="C24" s="114"/>
      <c r="D24" s="114"/>
      <c r="E24" s="109" t="s">
        <v>174</v>
      </c>
      <c r="F24" s="205" t="s">
        <v>185</v>
      </c>
      <c r="G24" s="205"/>
      <c r="H24" s="205"/>
      <c r="I24" s="205"/>
      <c r="J24" s="114"/>
      <c r="K24" s="114"/>
      <c r="L24" s="109" t="s">
        <v>177</v>
      </c>
      <c r="M24" s="205" t="s">
        <v>181</v>
      </c>
      <c r="N24" s="205"/>
      <c r="O24" s="205"/>
      <c r="P24" s="205"/>
    </row>
    <row r="25" spans="1:16" ht="13.5" customHeight="1" x14ac:dyDescent="0.25">
      <c r="B25" s="206"/>
      <c r="C25" s="114">
        <f>D23+1</f>
        <v>41594</v>
      </c>
      <c r="D25" s="114">
        <f>C25+2</f>
        <v>41596</v>
      </c>
      <c r="E25" s="109" t="s">
        <v>177</v>
      </c>
      <c r="F25" s="205" t="s">
        <v>193</v>
      </c>
      <c r="G25" s="205"/>
      <c r="H25" s="205"/>
      <c r="I25" s="205"/>
      <c r="J25" s="114">
        <v>41909</v>
      </c>
      <c r="K25" s="114">
        <v>41911</v>
      </c>
      <c r="L25" s="109" t="s">
        <v>174</v>
      </c>
      <c r="M25" s="205" t="s">
        <v>195</v>
      </c>
      <c r="N25" s="205"/>
      <c r="O25" s="205"/>
      <c r="P25" s="205"/>
    </row>
    <row r="26" spans="1:16" ht="13.5" customHeight="1" x14ac:dyDescent="0.25">
      <c r="B26" s="206"/>
      <c r="C26" s="114"/>
      <c r="D26" s="114"/>
      <c r="E26" s="109" t="s">
        <v>48</v>
      </c>
      <c r="F26" s="205" t="s">
        <v>184</v>
      </c>
      <c r="G26" s="205"/>
      <c r="H26" s="205"/>
      <c r="I26" s="205"/>
      <c r="J26" s="114"/>
      <c r="K26" s="114"/>
      <c r="L26" s="109" t="s">
        <v>178</v>
      </c>
      <c r="M26" s="205" t="s">
        <v>181</v>
      </c>
      <c r="N26" s="205"/>
      <c r="O26" s="205"/>
      <c r="P26" s="20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5">
        <v>0.31736111111111115</v>
      </c>
      <c r="D30" s="110">
        <v>0.12986111111111112</v>
      </c>
      <c r="E30" s="108"/>
      <c r="F30" s="131"/>
      <c r="G30" s="108"/>
      <c r="H30" s="108"/>
      <c r="I30" s="108"/>
      <c r="J30" s="108"/>
      <c r="K30" s="124"/>
      <c r="L30" s="110"/>
      <c r="M30" s="108"/>
      <c r="N30" s="108"/>
      <c r="O30" s="108"/>
      <c r="P30" s="106">
        <f>SUM(C30:J30,L30:N30)</f>
        <v>0.4472222222222223</v>
      </c>
    </row>
    <row r="31" spans="1:16" ht="14.1" customHeight="1" x14ac:dyDescent="0.25">
      <c r="B31" s="23" t="s">
        <v>168</v>
      </c>
      <c r="C31" s="128">
        <v>0.31875000000000003</v>
      </c>
      <c r="D31" s="127">
        <v>0.12986111111111112</v>
      </c>
      <c r="E31" s="127"/>
      <c r="F31" s="127"/>
      <c r="G31" s="127">
        <v>1.8749999999999999E-2</v>
      </c>
      <c r="H31" s="127"/>
      <c r="I31" s="127"/>
      <c r="J31" s="127"/>
      <c r="K31" s="127">
        <v>2.013888888888889E-2</v>
      </c>
      <c r="L31" s="99"/>
      <c r="M31" s="99"/>
      <c r="N31" s="99"/>
      <c r="O31" s="100"/>
      <c r="P31" s="106">
        <f>SUM(C31:N31)</f>
        <v>0.48750000000000004</v>
      </c>
    </row>
    <row r="32" spans="1:16" ht="14.1" customHeight="1" x14ac:dyDescent="0.25">
      <c r="B32" s="23" t="s">
        <v>64</v>
      </c>
      <c r="C32" s="12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0.31875000000000003</v>
      </c>
      <c r="D34" s="96">
        <f t="shared" ref="D34:P34" si="2">D31-D32-D33</f>
        <v>0.12986111111111112</v>
      </c>
      <c r="E34" s="96">
        <f t="shared" si="2"/>
        <v>0</v>
      </c>
      <c r="F34" s="96">
        <f t="shared" si="2"/>
        <v>0</v>
      </c>
      <c r="G34" s="96">
        <f t="shared" si="2"/>
        <v>1.8749999999999999E-2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2.013888888888889E-2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0.48750000000000004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66</v>
      </c>
      <c r="C36" s="195"/>
      <c r="D36" s="195"/>
      <c r="E36" s="195"/>
      <c r="F36" s="195"/>
      <c r="G36" s="195"/>
      <c r="H36" s="195"/>
      <c r="I36" s="189"/>
      <c r="J36" s="189"/>
      <c r="K36" s="196"/>
      <c r="L36" s="196"/>
      <c r="M36" s="189"/>
      <c r="N36" s="189"/>
      <c r="O36" s="189"/>
      <c r="P36" s="189"/>
    </row>
    <row r="37" spans="2:16" ht="18" customHeight="1" x14ac:dyDescent="0.25">
      <c r="B37" s="192"/>
      <c r="C37" s="195"/>
      <c r="D37" s="195"/>
      <c r="E37" s="189"/>
      <c r="F37" s="189"/>
      <c r="G37" s="194"/>
      <c r="H37" s="189"/>
      <c r="I37" s="190"/>
      <c r="J37" s="189"/>
      <c r="K37" s="190"/>
      <c r="L37" s="189"/>
      <c r="M37" s="189"/>
      <c r="N37" s="189"/>
      <c r="O37" s="189"/>
      <c r="P37" s="189"/>
    </row>
    <row r="38" spans="2:16" ht="18" customHeight="1" x14ac:dyDescent="0.25">
      <c r="B38" s="192"/>
      <c r="C38" s="194"/>
      <c r="D38" s="189"/>
      <c r="E38" s="189"/>
      <c r="F38" s="189"/>
      <c r="G38" s="190"/>
      <c r="H38" s="189"/>
      <c r="I38" s="190"/>
      <c r="J38" s="189"/>
      <c r="K38" s="190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94"/>
      <c r="H39" s="189"/>
      <c r="I39" s="190"/>
      <c r="J39" s="189"/>
      <c r="K39" s="190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90"/>
      <c r="L40" s="189"/>
      <c r="M40" s="189"/>
      <c r="N40" s="189"/>
      <c r="O40" s="189"/>
      <c r="P40" s="189"/>
    </row>
    <row r="41" spans="2:16" ht="18" customHeight="1" x14ac:dyDescent="0.25">
      <c r="B41" s="193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165</v>
      </c>
      <c r="C53" s="167"/>
      <c r="D53" s="91"/>
      <c r="E53" s="91"/>
      <c r="F53" s="91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164</v>
      </c>
      <c r="C54" s="169"/>
      <c r="D54" s="169"/>
      <c r="E54" s="169"/>
      <c r="F54" s="126">
        <v>984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68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69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70</v>
      </c>
      <c r="O57" s="149"/>
      <c r="P57" s="152"/>
    </row>
    <row r="58" spans="2:16" ht="17.100000000000001" customHeight="1" x14ac:dyDescent="0.25">
      <c r="B58" s="153" t="s">
        <v>71</v>
      </c>
      <c r="C58" s="154"/>
      <c r="D58" s="155"/>
      <c r="E58" s="153" t="s">
        <v>72</v>
      </c>
      <c r="F58" s="154"/>
      <c r="G58" s="155"/>
      <c r="H58" s="154" t="s">
        <v>73</v>
      </c>
      <c r="I58" s="154"/>
      <c r="J58" s="154"/>
      <c r="K58" s="156" t="s">
        <v>74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75</v>
      </c>
      <c r="C59" s="136"/>
      <c r="D59" s="30" t="b">
        <v>1</v>
      </c>
      <c r="E59" s="135" t="s">
        <v>76</v>
      </c>
      <c r="F59" s="136"/>
      <c r="G59" s="30" t="b">
        <v>1</v>
      </c>
      <c r="H59" s="143" t="s">
        <v>77</v>
      </c>
      <c r="I59" s="136"/>
      <c r="J59" s="30" t="b">
        <v>1</v>
      </c>
      <c r="K59" s="143" t="s">
        <v>78</v>
      </c>
      <c r="L59" s="136"/>
      <c r="M59" s="30" t="b">
        <v>1</v>
      </c>
      <c r="N59" s="144" t="s">
        <v>79</v>
      </c>
      <c r="O59" s="136"/>
      <c r="P59" s="30" t="b">
        <v>1</v>
      </c>
    </row>
    <row r="60" spans="2:16" ht="20.100000000000001" customHeight="1" x14ac:dyDescent="0.25">
      <c r="B60" s="135" t="s">
        <v>80</v>
      </c>
      <c r="C60" s="136"/>
      <c r="D60" s="30" t="b">
        <v>1</v>
      </c>
      <c r="E60" s="135" t="s">
        <v>81</v>
      </c>
      <c r="F60" s="136"/>
      <c r="G60" s="30" t="b">
        <v>1</v>
      </c>
      <c r="H60" s="143" t="s">
        <v>82</v>
      </c>
      <c r="I60" s="136"/>
      <c r="J60" s="30" t="b">
        <v>1</v>
      </c>
      <c r="K60" s="143" t="s">
        <v>83</v>
      </c>
      <c r="L60" s="136"/>
      <c r="M60" s="30" t="b">
        <v>1</v>
      </c>
      <c r="N60" s="144" t="s">
        <v>84</v>
      </c>
      <c r="O60" s="136"/>
      <c r="P60" s="30" t="b">
        <v>1</v>
      </c>
    </row>
    <row r="61" spans="2:16" ht="20.100000000000001" customHeight="1" x14ac:dyDescent="0.25">
      <c r="B61" s="135" t="s">
        <v>85</v>
      </c>
      <c r="C61" s="136"/>
      <c r="D61" s="30" t="b">
        <v>1</v>
      </c>
      <c r="E61" s="135" t="s">
        <v>86</v>
      </c>
      <c r="F61" s="136"/>
      <c r="G61" s="30" t="b">
        <v>1</v>
      </c>
      <c r="H61" s="143" t="s">
        <v>87</v>
      </c>
      <c r="I61" s="136"/>
      <c r="J61" s="30" t="b">
        <v>1</v>
      </c>
      <c r="K61" s="143" t="s">
        <v>88</v>
      </c>
      <c r="L61" s="136"/>
      <c r="M61" s="30" t="b">
        <v>1</v>
      </c>
      <c r="N61" s="144" t="s">
        <v>89</v>
      </c>
      <c r="O61" s="136"/>
      <c r="P61" s="30" t="b">
        <v>1</v>
      </c>
    </row>
    <row r="62" spans="2:16" ht="20.100000000000001" customHeight="1" x14ac:dyDescent="0.25">
      <c r="B62" s="143" t="s">
        <v>87</v>
      </c>
      <c r="C62" s="136"/>
      <c r="D62" s="30" t="b">
        <v>1</v>
      </c>
      <c r="E62" s="135" t="s">
        <v>90</v>
      </c>
      <c r="F62" s="136"/>
      <c r="G62" s="30" t="b">
        <v>1</v>
      </c>
      <c r="H62" s="143" t="s">
        <v>91</v>
      </c>
      <c r="I62" s="136"/>
      <c r="J62" s="30" t="b">
        <v>0</v>
      </c>
      <c r="K62" s="143" t="s">
        <v>92</v>
      </c>
      <c r="L62" s="136"/>
      <c r="M62" s="30" t="b">
        <v>1</v>
      </c>
      <c r="N62" s="144" t="s">
        <v>82</v>
      </c>
      <c r="O62" s="136"/>
      <c r="P62" s="30" t="b">
        <v>1</v>
      </c>
    </row>
    <row r="63" spans="2:16" ht="20.100000000000001" customHeight="1" x14ac:dyDescent="0.25">
      <c r="B63" s="143" t="s">
        <v>93</v>
      </c>
      <c r="C63" s="136"/>
      <c r="D63" s="30" t="b">
        <v>1</v>
      </c>
      <c r="E63" s="135" t="s">
        <v>94</v>
      </c>
      <c r="F63" s="136"/>
      <c r="G63" s="30" t="b">
        <v>1</v>
      </c>
      <c r="H63" s="35"/>
      <c r="I63" s="36"/>
      <c r="J63" s="37"/>
      <c r="K63" s="143" t="s">
        <v>95</v>
      </c>
      <c r="L63" s="136"/>
      <c r="M63" s="30" t="b">
        <v>1</v>
      </c>
      <c r="N63" s="144" t="s">
        <v>163</v>
      </c>
      <c r="O63" s="136"/>
      <c r="P63" s="30" t="b">
        <v>1</v>
      </c>
    </row>
    <row r="64" spans="2:16" ht="20.100000000000001" customHeight="1" x14ac:dyDescent="0.25">
      <c r="B64" s="143" t="s">
        <v>96</v>
      </c>
      <c r="C64" s="136"/>
      <c r="D64" s="30" t="b">
        <v>0</v>
      </c>
      <c r="E64" s="135" t="s">
        <v>97</v>
      </c>
      <c r="F64" s="136"/>
      <c r="G64" s="30" t="b">
        <v>1</v>
      </c>
      <c r="H64" s="38"/>
      <c r="I64" s="39"/>
      <c r="J64" s="40"/>
      <c r="K64" s="145" t="s">
        <v>98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161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104</v>
      </c>
      <c r="C69" s="137"/>
      <c r="D69" s="48"/>
      <c r="E69" s="48"/>
      <c r="F69" s="139" t="s">
        <v>105</v>
      </c>
      <c r="G69" s="141" t="s">
        <v>106</v>
      </c>
      <c r="H69" s="48"/>
      <c r="I69" s="137" t="s">
        <v>107</v>
      </c>
      <c r="J69" s="13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5">
        <v>-154.6</v>
      </c>
      <c r="D72" s="115">
        <v>-155.69999999999999</v>
      </c>
      <c r="E72" s="74" t="s">
        <v>117</v>
      </c>
      <c r="F72" s="115">
        <v>20</v>
      </c>
      <c r="G72" s="115">
        <v>19.2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5">
        <v>-133.5</v>
      </c>
      <c r="D73" s="115">
        <v>-133.69999999999999</v>
      </c>
      <c r="E73" s="75" t="s">
        <v>121</v>
      </c>
      <c r="F73" s="117">
        <v>14.7</v>
      </c>
      <c r="G73" s="117">
        <v>27.2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5">
        <v>-210.3</v>
      </c>
      <c r="D74" s="115">
        <v>-211.4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5">
        <v>-112.8</v>
      </c>
      <c r="D75" s="115">
        <v>-113.6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5">
        <v>24.2</v>
      </c>
      <c r="D76" s="115">
        <v>23.2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5">
        <v>28.4</v>
      </c>
      <c r="D77" s="115">
        <v>26.8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5">
        <v>21.1</v>
      </c>
      <c r="D78" s="115">
        <v>20.399999999999999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5">
        <v>21.8</v>
      </c>
      <c r="D79" s="115">
        <v>21.1</v>
      </c>
      <c r="E79" s="74" t="s">
        <v>151</v>
      </c>
      <c r="F79" s="115">
        <v>15</v>
      </c>
      <c r="G79" s="115">
        <v>8.4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6">
        <v>3.8999999999999999E-5</v>
      </c>
      <c r="D80" s="116">
        <v>3.8999999999999999E-5</v>
      </c>
      <c r="E80" s="75" t="s">
        <v>156</v>
      </c>
      <c r="F80" s="117">
        <v>17.8</v>
      </c>
      <c r="G80" s="117">
        <v>58.5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202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82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2025-07-29T05:10:20Z</dcterms:modified>
</cp:coreProperties>
</file>