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23" i="1"/>
  <c r="C23" i="1"/>
  <c r="C25" i="1" s="1"/>
  <c r="D25" i="1" s="1"/>
  <c r="G18" i="1" l="1"/>
  <c r="H18" i="1" s="1"/>
  <c r="H19" i="1" l="1"/>
  <c r="I18" i="1" s="1"/>
  <c r="I19" i="1" s="1"/>
  <c r="E18" i="1"/>
  <c r="F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<sst xmlns="http://schemas.openxmlformats.org/spreadsheetml/2006/main" count="213" uniqueCount="197">
  <si>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</si>
  <si>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</si>
  <si>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</si>
  <si>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</si>
  <si>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</si>
  <si>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</si>
  <si>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</si>
  <si>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</si>
  <si>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</si>
  <si>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</si>
  <si>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</si>
  <si>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</si>
  <si>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</si>
  <si>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</si>
  <si>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</si>
  <si>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</si>
  <si>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</si>
  <si>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</si>
  <si>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</si>
  <si>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</si>
  <si>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</si>
  <si>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</si>
  <si>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</si>
  <si>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</si>
  <si>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</si>
  <si>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</si>
  <si>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</si>
  <si>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</si>
  <si>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</si>
  <si>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</si>
  <si>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</si>
  <si>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</si>
  <si>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</si>
  <si>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</si>
  <si>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</si>
  <si>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</si>
  <si>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</si>
  <si>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</si>
  <si>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</si>
  <si>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</si>
  <si>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</si>
  <si>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</si>
  <si>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</si>
  <si>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</si>
  <si>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</si>
  <si>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</si>
  <si>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</si>
  <si>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</si>
  <si>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</si>
  <si>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</si>
  <si>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</si>
  <si>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</si>
  <si>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</si>
  <si>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</si>
  <si>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</si>
  <si>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</si>
  <si>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</si>
  <si>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</si>
  <si>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</si>
  <si>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</si>
  <si>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</si>
  <si>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</si>
  <si>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</si>
  <si>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</si>
  <si>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</si>
  <si>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</si>
  <si>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</si>
  <si>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</si>
  <si>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</si>
  <si>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</si>
  <si>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</si>
  <si>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</si>
  <si>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</si>
  <si>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</si>
  <si>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</si>
  <si>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</si>
  <si>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</si>
  <si>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</si>
  <si>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</si>
  <si>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</si>
  <si>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</si>
  <si>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</si>
  <si>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</si>
  <si>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</si>
  <si>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</si>
  <si>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</si>
  <si>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</si>
  <si>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</si>
  <si>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</si>
  <si>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</si>
  <si>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</si>
  <si>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</si>
  <si>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</si>
  <si>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</si>
  <si>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</si>
  <si>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</si>
  <si>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</si>
  <si>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</si>
  <si>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</si>
  <si>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</si>
  <si>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</si>
  <si>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</si>
  <si>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</si>
  <si>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</si>
  <si>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</si>
  <si>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</si>
  <si>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</si>
  <si>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</si>
  <si>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</si>
  <si>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</si>
  <si>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</si>
  <si>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</si>
  <si>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</si>
  <si>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</si>
  <si>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</si>
  <si>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</si>
  <si>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</si>
  <si>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</si>
  <si>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</si>
  <si>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</si>
  <si>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</si>
  <si>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</si>
  <si>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</si>
  <si>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</si>
  <si>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</si>
  <si>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</si>
  <si>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</si>
  <si>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</si>
  <si>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</si>
  <si>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</si>
  <si>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</si>
  <si>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</si>
  <si>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</si>
  <si>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</si>
  <si>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</si>
  <si>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</si>
  <si>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</si>
  <si>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</si>
  <si>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</si>
  <si>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</si>
  <si>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</si>
  <si>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</si>
  <si>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</si>
  <si>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</si>
  <si>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</si>
  <si>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</si>
  <si>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</si>
  <si>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</si>
  <si>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</si>
  <si>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</si>
  <si>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</si>
  <si>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</si>
  <si>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</si>
  <si>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</si>
  <si>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</si>
  <si>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</si>
  <si>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</si>
  <si>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</si>
  <si>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</si>
  <si>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</si>
  <si>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</si>
  <si>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</si>
  <si>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</si>
  <si>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</si>
  <si>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</si>
  <si>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</si>
  <si>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</si>
  <si>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</si>
  <si>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</si>
  <si>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</si>
  <si>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</si>
  <si>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</si>
  <si>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</si>
  <si>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</si>
  <si>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</si>
  <si>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</si>
  <si>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</si>
  <si>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</si>
  <si>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</si>
  <si>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</si>
  <si>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</si>
  <si>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</si>
  <si>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김부진</t>
    <phoneticPr fontId="3" type="noConversion"/>
  </si>
  <si>
    <t>BLG-DEEPS</t>
    <phoneticPr fontId="3" type="noConversion"/>
  </si>
  <si>
    <t>BLG</t>
    <phoneticPr fontId="3" type="noConversion"/>
  </si>
  <si>
    <t>1) 방풍막 분리</t>
    <phoneticPr fontId="3" type="noConversion"/>
  </si>
  <si>
    <t>TMT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</si>
  <si>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</si>
  <si>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</si>
  <si>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DIR-KSP</t>
    <phoneticPr fontId="3" type="noConversion"/>
  </si>
  <si>
    <t>NE</t>
    <phoneticPr fontId="3" type="noConversion"/>
  </si>
  <si>
    <t>20s/38k 20s/25k 28s/24k 42s/24k 60s/22k</t>
    <phoneticPr fontId="3" type="noConversion"/>
  </si>
  <si>
    <t>23s/20k 45s/28k 60s/20k</t>
    <phoneticPr fontId="3" type="noConversion"/>
  </si>
  <si>
    <t>NE</t>
    <phoneticPr fontId="3" type="noConversion"/>
  </si>
  <si>
    <t xml:space="preserve"> [18:20] 고습으로 중단후 대기중, [00:10]재개, </t>
    <phoneticPr fontId="3" type="noConversion"/>
  </si>
  <si>
    <t>NW</t>
    <phoneticPr fontId="3" type="noConversion"/>
  </si>
  <si>
    <t>M_040283-040284:T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</si>
</sst>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13" sqref="G13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51" t="s">
        <v>0</v>
      </c>
      <c r="C2" s="15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52">
        <v>45860</v>
      </c>
      <c r="D3" s="153"/>
      <c r="E3" s="1"/>
      <c r="F3" s="1"/>
      <c r="G3" s="1"/>
      <c r="H3" s="1"/>
      <c r="I3" s="1"/>
      <c r="J3" s="1"/>
      <c r="K3" s="33" t="s">
        <v>2</v>
      </c>
      <c r="L3" s="154">
        <f>(P31-(P32+P33))/P31*100</f>
        <v>52.445652173913039</v>
      </c>
      <c r="M3" s="154"/>
      <c r="N3" s="33" t="s">
        <v>3</v>
      </c>
      <c r="O3" s="154">
        <f>(P31-P33)/P31*100</f>
        <v>100</v>
      </c>
      <c r="P3" s="154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1" t="s">
        <v>6</v>
      </c>
      <c r="C7" s="15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1">
        <v>0.70486111111111116</v>
      </c>
      <c r="D9" s="122">
        <v>2.625</v>
      </c>
      <c r="E9" s="122">
        <v>8</v>
      </c>
      <c r="F9" s="122">
        <v>72</v>
      </c>
      <c r="G9" s="109" t="s">
        <v>190</v>
      </c>
      <c r="H9" s="122">
        <v>2</v>
      </c>
      <c r="I9" s="109">
        <v>7.1</v>
      </c>
      <c r="J9" s="12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1">
        <v>0.92708333333333337</v>
      </c>
      <c r="D10" s="122"/>
      <c r="E10" s="122">
        <v>6.8</v>
      </c>
      <c r="F10" s="122">
        <v>72</v>
      </c>
      <c r="G10" s="109" t="s">
        <v>193</v>
      </c>
      <c r="H10" s="122">
        <v>5</v>
      </c>
      <c r="I10" s="125"/>
      <c r="J10" s="12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9">
        <v>0.17361111111111113</v>
      </c>
      <c r="D11" s="130">
        <v>1.5</v>
      </c>
      <c r="E11" s="130">
        <v>6.4</v>
      </c>
      <c r="F11" s="130">
        <v>69</v>
      </c>
      <c r="G11" s="131" t="s">
        <v>195</v>
      </c>
      <c r="H11" s="132">
        <v>4</v>
      </c>
      <c r="I11" s="133"/>
      <c r="J11" s="134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2.0625</v>
      </c>
      <c r="E12" s="12">
        <f>AVERAGE(E9:E11)</f>
        <v>7.0666666666666673</v>
      </c>
      <c r="F12" s="13">
        <f>AVERAGE(F9:F11)</f>
        <v>71</v>
      </c>
      <c r="G12" s="14"/>
      <c r="H12" s="15">
        <f>AVERAGE(H9:H11)</f>
        <v>3.6666666666666665</v>
      </c>
      <c r="I12" s="16"/>
      <c r="J12" s="17">
        <f>AVERAGE(J9:J11)</f>
        <v>0.66666666666666663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1" t="s">
        <v>25</v>
      </c>
      <c r="C14" s="15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183</v>
      </c>
      <c r="F16" s="109" t="s">
        <v>184</v>
      </c>
      <c r="G16" s="109" t="s">
        <v>189</v>
      </c>
      <c r="H16" s="109" t="s">
        <v>186</v>
      </c>
      <c r="I16" s="109" t="s">
        <v>176</v>
      </c>
      <c r="J16" s="109"/>
      <c r="K16" s="109"/>
      <c r="L16" s="109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1">
        <v>0.64374999999999993</v>
      </c>
      <c r="D17" s="121">
        <v>0.64583333333333337</v>
      </c>
      <c r="E17" s="128">
        <v>0.69166666666666676</v>
      </c>
      <c r="F17" s="128">
        <v>0.70972222222222225</v>
      </c>
      <c r="G17" s="128">
        <v>3.8194444444444441E-2</v>
      </c>
      <c r="H17" s="128">
        <v>0.17152777777777775</v>
      </c>
      <c r="I17" s="128">
        <v>0.19097222222222221</v>
      </c>
      <c r="J17" s="93"/>
      <c r="K17" s="93"/>
      <c r="L17" s="93"/>
      <c r="M17" s="93"/>
      <c r="N17" s="93"/>
      <c r="O17" s="93"/>
      <c r="P17" s="121">
        <v>0.19583333333333333</v>
      </c>
    </row>
    <row r="18" spans="1:16" s="76" customFormat="1" ht="14.1" customHeight="1" x14ac:dyDescent="0.25">
      <c r="A18" s="32"/>
      <c r="B18" s="22" t="s">
        <v>42</v>
      </c>
      <c r="C18" s="109">
        <v>40132</v>
      </c>
      <c r="D18" s="109">
        <f>C18+1</f>
        <v>40133</v>
      </c>
      <c r="E18" s="109">
        <f>D19+1</f>
        <v>40146</v>
      </c>
      <c r="F18" s="109">
        <f>E19+1</f>
        <v>40158</v>
      </c>
      <c r="G18" s="109">
        <f t="shared" ref="G18:H18" si="0">F19+1</f>
        <v>40212</v>
      </c>
      <c r="H18" s="109">
        <f t="shared" ref="H18" si="1">G19+1</f>
        <v>40298</v>
      </c>
      <c r="I18" s="109">
        <f t="shared" ref="I18" si="2">H19+1</f>
        <v>40310</v>
      </c>
      <c r="J18" s="109"/>
      <c r="K18" s="109"/>
      <c r="L18" s="109"/>
      <c r="M18" s="93"/>
      <c r="N18" s="93"/>
      <c r="O18" s="93"/>
      <c r="P18" s="109">
        <f>MAX(C18:O19)+1</f>
        <v>40315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40145</v>
      </c>
      <c r="E19" s="124">
        <f>E18+11</f>
        <v>40157</v>
      </c>
      <c r="F19" s="124">
        <v>40211</v>
      </c>
      <c r="G19" s="124">
        <v>40297</v>
      </c>
      <c r="H19" s="124">
        <f>H18+11</f>
        <v>40309</v>
      </c>
      <c r="I19" s="124">
        <f>I18+4</f>
        <v>40314</v>
      </c>
      <c r="J19" s="124"/>
      <c r="K19" s="124"/>
      <c r="L19" s="124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13</v>
      </c>
      <c r="E20" s="86">
        <f>IF(ISNUMBER(E18),E19-E18+1,"")</f>
        <v>12</v>
      </c>
      <c r="F20" s="86">
        <f t="shared" ref="F20:O20" si="3">IF(ISNUMBER(F18),F19-F18+1,"")</f>
        <v>54</v>
      </c>
      <c r="G20" s="86">
        <f t="shared" si="3"/>
        <v>86</v>
      </c>
      <c r="H20" s="86">
        <f>IF(ISNUMBER(H18),H19-H18+1,"")</f>
        <v>12</v>
      </c>
      <c r="I20" s="86">
        <f>IF(ISNUMBER(I18),I19-I18+1,"")</f>
        <v>5</v>
      </c>
      <c r="J20" s="86" t="str">
        <f>IF(ISNUMBER(J18),J19-J18+1,"")</f>
        <v/>
      </c>
      <c r="K20" s="86" t="str">
        <f t="shared" si="3"/>
        <v/>
      </c>
      <c r="L20" s="86" t="str">
        <f t="shared" si="3"/>
        <v/>
      </c>
      <c r="M20" s="86" t="str">
        <f t="shared" si="3"/>
        <v/>
      </c>
      <c r="N20" s="86" t="str">
        <f t="shared" si="3"/>
        <v/>
      </c>
      <c r="O20" s="86" t="str">
        <f t="shared" si="3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3" t="s">
        <v>45</v>
      </c>
      <c r="C22" s="22" t="s">
        <v>21</v>
      </c>
      <c r="D22" s="22" t="s">
        <v>23</v>
      </c>
      <c r="E22" s="22" t="s">
        <v>46</v>
      </c>
      <c r="F22" s="164" t="s">
        <v>47</v>
      </c>
      <c r="G22" s="164"/>
      <c r="H22" s="164"/>
      <c r="I22" s="164"/>
      <c r="J22" s="22" t="s">
        <v>21</v>
      </c>
      <c r="K22" s="22" t="s">
        <v>23</v>
      </c>
      <c r="L22" s="22" t="s">
        <v>46</v>
      </c>
      <c r="M22" s="164" t="s">
        <v>47</v>
      </c>
      <c r="N22" s="164"/>
      <c r="O22" s="164"/>
      <c r="P22" s="164"/>
    </row>
    <row r="23" spans="1:16" ht="13.5" customHeight="1" x14ac:dyDescent="0.25">
      <c r="B23" s="163"/>
      <c r="C23" s="113">
        <f>D18+5</f>
        <v>40138</v>
      </c>
      <c r="D23" s="113">
        <f>C23+4</f>
        <v>40142</v>
      </c>
      <c r="E23" s="111" t="s">
        <v>179</v>
      </c>
      <c r="F23" s="162" t="s">
        <v>191</v>
      </c>
      <c r="G23" s="162"/>
      <c r="H23" s="162"/>
      <c r="I23" s="162"/>
      <c r="J23" s="113"/>
      <c r="K23" s="113"/>
      <c r="L23" s="109" t="s">
        <v>180</v>
      </c>
      <c r="M23" s="162" t="s">
        <v>181</v>
      </c>
      <c r="N23" s="162"/>
      <c r="O23" s="162"/>
      <c r="P23" s="162"/>
    </row>
    <row r="24" spans="1:16" ht="13.5" customHeight="1" x14ac:dyDescent="0.25">
      <c r="B24" s="163"/>
      <c r="C24" s="114"/>
      <c r="D24" s="114"/>
      <c r="E24" s="109" t="s">
        <v>174</v>
      </c>
      <c r="F24" s="162" t="s">
        <v>188</v>
      </c>
      <c r="G24" s="162"/>
      <c r="H24" s="162"/>
      <c r="I24" s="162"/>
      <c r="J24" s="114"/>
      <c r="K24" s="114"/>
      <c r="L24" s="109" t="s">
        <v>177</v>
      </c>
      <c r="M24" s="162" t="s">
        <v>181</v>
      </c>
      <c r="N24" s="162"/>
      <c r="O24" s="162"/>
      <c r="P24" s="162"/>
    </row>
    <row r="25" spans="1:16" ht="13.5" customHeight="1" x14ac:dyDescent="0.25">
      <c r="B25" s="163"/>
      <c r="C25" s="114">
        <f>D23+1</f>
        <v>40143</v>
      </c>
      <c r="D25" s="114">
        <f>C25+2</f>
        <v>40145</v>
      </c>
      <c r="E25" s="109" t="s">
        <v>177</v>
      </c>
      <c r="F25" s="162" t="s">
        <v>192</v>
      </c>
      <c r="G25" s="162"/>
      <c r="H25" s="162"/>
      <c r="I25" s="162"/>
      <c r="J25" s="114"/>
      <c r="K25" s="114"/>
      <c r="L25" s="109" t="s">
        <v>174</v>
      </c>
      <c r="M25" s="162" t="s">
        <v>181</v>
      </c>
      <c r="N25" s="162"/>
      <c r="O25" s="162"/>
      <c r="P25" s="162"/>
    </row>
    <row r="26" spans="1:16" ht="13.5" customHeight="1" x14ac:dyDescent="0.25">
      <c r="B26" s="163"/>
      <c r="C26" s="114"/>
      <c r="D26" s="114"/>
      <c r="E26" s="109" t="s">
        <v>48</v>
      </c>
      <c r="F26" s="162" t="s">
        <v>187</v>
      </c>
      <c r="G26" s="162"/>
      <c r="H26" s="162"/>
      <c r="I26" s="162"/>
      <c r="J26" s="114"/>
      <c r="K26" s="114"/>
      <c r="L26" s="109" t="s">
        <v>178</v>
      </c>
      <c r="M26" s="162" t="s">
        <v>181</v>
      </c>
      <c r="N26" s="162"/>
      <c r="O26" s="162"/>
      <c r="P26" s="162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51" t="s">
        <v>49</v>
      </c>
      <c r="C28" s="151"/>
      <c r="D28" s="15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7">
        <v>0.3354166666666667</v>
      </c>
      <c r="D30" s="126"/>
      <c r="E30" s="110"/>
      <c r="F30" s="110"/>
      <c r="G30" s="110"/>
      <c r="H30" s="110"/>
      <c r="I30" s="110"/>
      <c r="J30" s="110"/>
      <c r="K30" s="115"/>
      <c r="L30" s="108"/>
      <c r="M30" s="108"/>
      <c r="N30" s="110">
        <v>0.11597222222222221</v>
      </c>
      <c r="O30" s="126"/>
      <c r="P30" s="106">
        <f>SUM(C30:J30,L30:N30)</f>
        <v>0.4513888888888889</v>
      </c>
    </row>
    <row r="31" spans="1:16" ht="14.1" customHeight="1" x14ac:dyDescent="0.25">
      <c r="B31" s="23" t="s">
        <v>168</v>
      </c>
      <c r="C31" s="221">
        <v>0.33888888888888885</v>
      </c>
      <c r="D31" s="135">
        <v>0.13333333333333333</v>
      </c>
      <c r="E31" s="99"/>
      <c r="F31" s="99"/>
      <c r="G31" s="135">
        <v>1.8055555555555557E-2</v>
      </c>
      <c r="H31" s="99"/>
      <c r="I31" s="99"/>
      <c r="J31" s="99"/>
      <c r="K31" s="135">
        <v>2.0833333333333332E-2</v>
      </c>
      <c r="L31" s="99"/>
      <c r="M31" s="99"/>
      <c r="N31" s="99"/>
      <c r="O31" s="100"/>
      <c r="P31" s="106">
        <f>SUM(C31:N31)</f>
        <v>0.51111111111111107</v>
      </c>
    </row>
    <row r="32" spans="1:16" ht="14.1" customHeight="1" x14ac:dyDescent="0.25">
      <c r="B32" s="23" t="s">
        <v>64</v>
      </c>
      <c r="C32" s="222">
        <v>0.24305555555555555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0.24305555555555555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9.5833333333333298E-2</v>
      </c>
      <c r="D34" s="96">
        <f t="shared" ref="D34:P34" si="4">D31-D32-D33</f>
        <v>0.13333333333333333</v>
      </c>
      <c r="E34" s="96">
        <f t="shared" si="4"/>
        <v>0</v>
      </c>
      <c r="F34" s="96">
        <f t="shared" si="4"/>
        <v>0</v>
      </c>
      <c r="G34" s="96">
        <f t="shared" si="4"/>
        <v>1.8055555555555557E-2</v>
      </c>
      <c r="H34" s="96">
        <f t="shared" si="4"/>
        <v>0</v>
      </c>
      <c r="I34" s="96">
        <f t="shared" si="4"/>
        <v>0</v>
      </c>
      <c r="J34" s="96">
        <f t="shared" si="4"/>
        <v>0</v>
      </c>
      <c r="K34" s="96">
        <f t="shared" si="4"/>
        <v>2.0833333333333332E-2</v>
      </c>
      <c r="L34" s="96">
        <f t="shared" si="4"/>
        <v>0</v>
      </c>
      <c r="M34" s="96">
        <f t="shared" si="4"/>
        <v>0</v>
      </c>
      <c r="N34" s="96">
        <f t="shared" si="4"/>
        <v>0</v>
      </c>
      <c r="O34" s="97"/>
      <c r="P34" s="98">
        <f t="shared" si="4"/>
        <v>0.26805555555555549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0" t="s">
        <v>66</v>
      </c>
      <c r="C36" s="165" t="s">
        <v>196</v>
      </c>
      <c r="D36" s="165"/>
      <c r="E36" s="166"/>
      <c r="F36" s="166"/>
      <c r="G36" s="165"/>
      <c r="H36" s="165"/>
      <c r="I36" s="165"/>
      <c r="J36" s="165"/>
      <c r="K36" s="168"/>
      <c r="L36" s="168"/>
      <c r="M36" s="165"/>
      <c r="N36" s="165"/>
      <c r="O36" s="165"/>
      <c r="P36" s="165"/>
    </row>
    <row r="37" spans="2:16" ht="18" customHeight="1" x14ac:dyDescent="0.25">
      <c r="B37" s="181"/>
      <c r="C37" s="166"/>
      <c r="D37" s="166"/>
      <c r="E37" s="165"/>
      <c r="F37" s="165"/>
      <c r="G37" s="165"/>
      <c r="H37" s="165"/>
      <c r="I37" s="167"/>
      <c r="J37" s="165"/>
      <c r="K37" s="167"/>
      <c r="L37" s="165"/>
      <c r="M37" s="165"/>
      <c r="N37" s="165"/>
      <c r="O37" s="165"/>
      <c r="P37" s="165"/>
    </row>
    <row r="38" spans="2:16" ht="18" customHeight="1" x14ac:dyDescent="0.25">
      <c r="B38" s="181"/>
      <c r="C38" s="169"/>
      <c r="D38" s="165"/>
      <c r="E38" s="165"/>
      <c r="F38" s="165"/>
      <c r="G38" s="165"/>
      <c r="H38" s="165"/>
      <c r="I38" s="167"/>
      <c r="J38" s="165"/>
      <c r="K38" s="167"/>
      <c r="L38" s="165"/>
      <c r="M38" s="165"/>
      <c r="N38" s="165"/>
      <c r="O38" s="165"/>
      <c r="P38" s="165"/>
    </row>
    <row r="39" spans="2:16" ht="18" customHeight="1" x14ac:dyDescent="0.25">
      <c r="B39" s="181"/>
      <c r="C39" s="165"/>
      <c r="D39" s="165"/>
      <c r="E39" s="165"/>
      <c r="F39" s="165"/>
      <c r="G39" s="165"/>
      <c r="H39" s="165"/>
      <c r="I39" s="167"/>
      <c r="J39" s="165"/>
      <c r="K39" s="167"/>
      <c r="L39" s="165"/>
      <c r="M39" s="165"/>
      <c r="N39" s="165"/>
      <c r="O39" s="165"/>
      <c r="P39" s="165"/>
    </row>
    <row r="40" spans="2:16" ht="18" customHeight="1" x14ac:dyDescent="0.25">
      <c r="B40" s="181"/>
      <c r="C40" s="165"/>
      <c r="D40" s="165"/>
      <c r="E40" s="165"/>
      <c r="F40" s="165"/>
      <c r="G40" s="165"/>
      <c r="H40" s="165"/>
      <c r="I40" s="165"/>
      <c r="J40" s="165"/>
      <c r="K40" s="167"/>
      <c r="L40" s="165"/>
      <c r="M40" s="165"/>
      <c r="N40" s="165"/>
      <c r="O40" s="165"/>
      <c r="P40" s="165"/>
    </row>
    <row r="41" spans="2:16" ht="18" customHeight="1" x14ac:dyDescent="0.25">
      <c r="B41" s="182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0" t="s">
        <v>67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2"/>
    </row>
    <row r="44" spans="2:16" ht="14.1" customHeight="1" x14ac:dyDescent="0.25">
      <c r="B44" s="156" t="s">
        <v>194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8"/>
    </row>
    <row r="45" spans="2:16" ht="14.1" customHeight="1" x14ac:dyDescent="0.25">
      <c r="B45" s="159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5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" customHeight="1" x14ac:dyDescent="0.25">
      <c r="B47" s="176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4"/>
    </row>
    <row r="48" spans="2:16" ht="14.1" customHeight="1" x14ac:dyDescent="0.25"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9"/>
    </row>
    <row r="49" spans="2:16" ht="14.1" customHeight="1" x14ac:dyDescent="0.25">
      <c r="B49" s="177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9"/>
    </row>
    <row r="50" spans="2:16" ht="14.1" customHeight="1" x14ac:dyDescent="0.25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9"/>
    </row>
    <row r="51" spans="2:16" ht="14.1" customHeight="1" x14ac:dyDescent="0.25"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9"/>
    </row>
    <row r="52" spans="2:16" ht="14.1" customHeight="1" thickBot="1" x14ac:dyDescent="0.3">
      <c r="B52" s="196"/>
      <c r="C52" s="197"/>
      <c r="D52" s="178"/>
      <c r="E52" s="178"/>
      <c r="F52" s="178"/>
      <c r="G52" s="197"/>
      <c r="H52" s="197"/>
      <c r="I52" s="197"/>
      <c r="J52" s="197"/>
      <c r="K52" s="197"/>
      <c r="L52" s="197"/>
      <c r="M52" s="197"/>
      <c r="N52" s="197"/>
      <c r="O52" s="197"/>
      <c r="P52" s="198"/>
    </row>
    <row r="53" spans="2:16" ht="14.1" customHeight="1" thickTop="1" thickBot="1" x14ac:dyDescent="0.3">
      <c r="B53" s="199" t="s">
        <v>165</v>
      </c>
      <c r="C53" s="200"/>
      <c r="D53" s="91"/>
      <c r="E53" s="91"/>
      <c r="F53" s="91"/>
      <c r="G53" s="203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2:16" ht="14.1" customHeight="1" thickTop="1" thickBot="1" x14ac:dyDescent="0.3">
      <c r="B54" s="201" t="s">
        <v>164</v>
      </c>
      <c r="C54" s="202"/>
      <c r="D54" s="202"/>
      <c r="E54" s="202"/>
      <c r="F54" s="91">
        <v>97</v>
      </c>
      <c r="G54" s="206"/>
      <c r="H54" s="207"/>
      <c r="I54" s="207"/>
      <c r="J54" s="207"/>
      <c r="K54" s="207"/>
      <c r="L54" s="207"/>
      <c r="M54" s="207"/>
      <c r="N54" s="207"/>
      <c r="O54" s="207"/>
      <c r="P54" s="208"/>
    </row>
    <row r="55" spans="2:16" ht="13.5" customHeight="1" thickTop="1" x14ac:dyDescent="0.25"/>
    <row r="56" spans="2:16" ht="17.25" customHeight="1" x14ac:dyDescent="0.25">
      <c r="B56" s="183" t="s">
        <v>68</v>
      </c>
      <c r="C56" s="18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4" t="s">
        <v>69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7" t="s">
        <v>70</v>
      </c>
      <c r="O57" s="185"/>
      <c r="P57" s="188"/>
    </row>
    <row r="58" spans="2:16" ht="17.100000000000001" customHeight="1" x14ac:dyDescent="0.25">
      <c r="B58" s="189" t="s">
        <v>71</v>
      </c>
      <c r="C58" s="190"/>
      <c r="D58" s="191"/>
      <c r="E58" s="189" t="s">
        <v>72</v>
      </c>
      <c r="F58" s="190"/>
      <c r="G58" s="191"/>
      <c r="H58" s="190" t="s">
        <v>73</v>
      </c>
      <c r="I58" s="190"/>
      <c r="J58" s="190"/>
      <c r="K58" s="192" t="s">
        <v>74</v>
      </c>
      <c r="L58" s="190"/>
      <c r="M58" s="193"/>
      <c r="N58" s="194"/>
      <c r="O58" s="190"/>
      <c r="P58" s="195"/>
    </row>
    <row r="59" spans="2:16" ht="20.100000000000001" customHeight="1" x14ac:dyDescent="0.25">
      <c r="B59" s="209" t="s">
        <v>75</v>
      </c>
      <c r="C59" s="210"/>
      <c r="D59" s="30" t="b">
        <v>1</v>
      </c>
      <c r="E59" s="209" t="s">
        <v>76</v>
      </c>
      <c r="F59" s="210"/>
      <c r="G59" s="30" t="b">
        <v>1</v>
      </c>
      <c r="H59" s="211" t="s">
        <v>77</v>
      </c>
      <c r="I59" s="210"/>
      <c r="J59" s="30" t="b">
        <v>1</v>
      </c>
      <c r="K59" s="211" t="s">
        <v>78</v>
      </c>
      <c r="L59" s="210"/>
      <c r="M59" s="30" t="b">
        <v>1</v>
      </c>
      <c r="N59" s="212" t="s">
        <v>79</v>
      </c>
      <c r="O59" s="210"/>
      <c r="P59" s="30" t="b">
        <v>1</v>
      </c>
    </row>
    <row r="60" spans="2:16" ht="20.100000000000001" customHeight="1" x14ac:dyDescent="0.25">
      <c r="B60" s="209" t="s">
        <v>80</v>
      </c>
      <c r="C60" s="210"/>
      <c r="D60" s="30" t="b">
        <v>1</v>
      </c>
      <c r="E60" s="209" t="s">
        <v>81</v>
      </c>
      <c r="F60" s="210"/>
      <c r="G60" s="30" t="b">
        <v>1</v>
      </c>
      <c r="H60" s="211" t="s">
        <v>82</v>
      </c>
      <c r="I60" s="210"/>
      <c r="J60" s="30" t="b">
        <v>1</v>
      </c>
      <c r="K60" s="211" t="s">
        <v>83</v>
      </c>
      <c r="L60" s="210"/>
      <c r="M60" s="30" t="b">
        <v>1</v>
      </c>
      <c r="N60" s="212" t="s">
        <v>84</v>
      </c>
      <c r="O60" s="210"/>
      <c r="P60" s="30" t="b">
        <v>1</v>
      </c>
    </row>
    <row r="61" spans="2:16" ht="20.100000000000001" customHeight="1" x14ac:dyDescent="0.25">
      <c r="B61" s="209" t="s">
        <v>85</v>
      </c>
      <c r="C61" s="210"/>
      <c r="D61" s="30" t="b">
        <v>1</v>
      </c>
      <c r="E61" s="209" t="s">
        <v>86</v>
      </c>
      <c r="F61" s="210"/>
      <c r="G61" s="30" t="b">
        <v>1</v>
      </c>
      <c r="H61" s="211" t="s">
        <v>87</v>
      </c>
      <c r="I61" s="210"/>
      <c r="J61" s="30" t="b">
        <v>1</v>
      </c>
      <c r="K61" s="211" t="s">
        <v>88</v>
      </c>
      <c r="L61" s="210"/>
      <c r="M61" s="30" t="b">
        <v>1</v>
      </c>
      <c r="N61" s="212" t="s">
        <v>89</v>
      </c>
      <c r="O61" s="210"/>
      <c r="P61" s="30" t="b">
        <v>1</v>
      </c>
    </row>
    <row r="62" spans="2:16" ht="20.100000000000001" customHeight="1" x14ac:dyDescent="0.25">
      <c r="B62" s="211" t="s">
        <v>87</v>
      </c>
      <c r="C62" s="210"/>
      <c r="D62" s="30" t="b">
        <v>1</v>
      </c>
      <c r="E62" s="209" t="s">
        <v>90</v>
      </c>
      <c r="F62" s="210"/>
      <c r="G62" s="30" t="b">
        <v>1</v>
      </c>
      <c r="H62" s="211" t="s">
        <v>91</v>
      </c>
      <c r="I62" s="210"/>
      <c r="J62" s="30" t="b">
        <v>0</v>
      </c>
      <c r="K62" s="211" t="s">
        <v>92</v>
      </c>
      <c r="L62" s="210"/>
      <c r="M62" s="30" t="b">
        <v>1</v>
      </c>
      <c r="N62" s="212" t="s">
        <v>82</v>
      </c>
      <c r="O62" s="210"/>
      <c r="P62" s="30" t="b">
        <v>1</v>
      </c>
    </row>
    <row r="63" spans="2:16" ht="20.100000000000001" customHeight="1" x14ac:dyDescent="0.25">
      <c r="B63" s="211" t="s">
        <v>93</v>
      </c>
      <c r="C63" s="210"/>
      <c r="D63" s="30" t="b">
        <v>1</v>
      </c>
      <c r="E63" s="209" t="s">
        <v>94</v>
      </c>
      <c r="F63" s="210"/>
      <c r="G63" s="30" t="b">
        <v>1</v>
      </c>
      <c r="H63" s="35"/>
      <c r="I63" s="36"/>
      <c r="J63" s="37"/>
      <c r="K63" s="211" t="s">
        <v>95</v>
      </c>
      <c r="L63" s="210"/>
      <c r="M63" s="30" t="b">
        <v>1</v>
      </c>
      <c r="N63" s="212" t="s">
        <v>163</v>
      </c>
      <c r="O63" s="210"/>
      <c r="P63" s="30" t="b">
        <v>1</v>
      </c>
    </row>
    <row r="64" spans="2:16" ht="20.100000000000001" customHeight="1" x14ac:dyDescent="0.25">
      <c r="B64" s="211" t="s">
        <v>96</v>
      </c>
      <c r="C64" s="210"/>
      <c r="D64" s="30" t="b">
        <v>1</v>
      </c>
      <c r="E64" s="209" t="s">
        <v>97</v>
      </c>
      <c r="F64" s="210"/>
      <c r="G64" s="30" t="b">
        <v>1</v>
      </c>
      <c r="H64" s="38"/>
      <c r="I64" s="39"/>
      <c r="J64" s="40"/>
      <c r="K64" s="219" t="s">
        <v>98</v>
      </c>
      <c r="L64" s="220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9" t="s">
        <v>161</v>
      </c>
      <c r="F65" s="210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3" t="s">
        <v>104</v>
      </c>
      <c r="C69" s="213"/>
      <c r="D69" s="48"/>
      <c r="E69" s="48"/>
      <c r="F69" s="215" t="s">
        <v>105</v>
      </c>
      <c r="G69" s="217" t="s">
        <v>106</v>
      </c>
      <c r="H69" s="48"/>
      <c r="I69" s="213" t="s">
        <v>107</v>
      </c>
      <c r="J69" s="213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14"/>
      <c r="C70" s="214"/>
      <c r="D70" s="52"/>
      <c r="E70" s="53"/>
      <c r="F70" s="216"/>
      <c r="G70" s="218"/>
      <c r="H70" s="54"/>
      <c r="I70" s="214"/>
      <c r="J70" s="214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6">
        <v>-154.54</v>
      </c>
      <c r="D72" s="136">
        <v>-155.80000000000001</v>
      </c>
      <c r="E72" s="74" t="s">
        <v>117</v>
      </c>
      <c r="F72" s="116">
        <v>20</v>
      </c>
      <c r="G72" s="136">
        <v>19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6">
        <v>-134.30000000000001</v>
      </c>
      <c r="D73" s="136">
        <v>-134</v>
      </c>
      <c r="E73" s="75" t="s">
        <v>121</v>
      </c>
      <c r="F73" s="118">
        <v>24</v>
      </c>
      <c r="G73" s="137">
        <v>34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6">
        <v>-210.6</v>
      </c>
      <c r="D74" s="136">
        <v>-211.5</v>
      </c>
      <c r="E74" s="75" t="s">
        <v>126</v>
      </c>
      <c r="F74" s="119">
        <v>10</v>
      </c>
      <c r="G74" s="138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6">
        <v>-112.64</v>
      </c>
      <c r="D75" s="136">
        <v>-113.6</v>
      </c>
      <c r="E75" s="75" t="s">
        <v>131</v>
      </c>
      <c r="F75" s="119">
        <v>40</v>
      </c>
      <c r="G75" s="138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6">
        <v>24.29</v>
      </c>
      <c r="D76" s="136">
        <v>23.326000000000001</v>
      </c>
      <c r="E76" s="75" t="s">
        <v>136</v>
      </c>
      <c r="F76" s="119">
        <v>10</v>
      </c>
      <c r="G76" s="138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6">
        <v>28.56</v>
      </c>
      <c r="D77" s="136">
        <v>26.8</v>
      </c>
      <c r="E77" s="75" t="s">
        <v>141</v>
      </c>
      <c r="F77" s="119">
        <v>150</v>
      </c>
      <c r="G77" s="138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6">
        <v>21.22</v>
      </c>
      <c r="D78" s="136">
        <v>20.59</v>
      </c>
      <c r="E78" s="75" t="s">
        <v>146</v>
      </c>
      <c r="F78" s="120"/>
      <c r="G78" s="139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6">
        <v>21.94</v>
      </c>
      <c r="D79" s="136">
        <v>21.23</v>
      </c>
      <c r="E79" s="74" t="s">
        <v>151</v>
      </c>
      <c r="F79" s="116">
        <v>13</v>
      </c>
      <c r="G79" s="136">
        <v>7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7">
        <v>3.8600000000000003E-5</v>
      </c>
      <c r="D80" s="140">
        <v>3.9100000000000002E-5</v>
      </c>
      <c r="E80" s="75" t="s">
        <v>156</v>
      </c>
      <c r="F80" s="118">
        <v>41</v>
      </c>
      <c r="G80" s="137">
        <v>76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5" t="s">
        <v>160</v>
      </c>
      <c r="C84" s="155"/>
    </row>
    <row r="85" spans="2:16" ht="15" customHeight="1" x14ac:dyDescent="0.25">
      <c r="B85" s="156" t="s">
        <v>185</v>
      </c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8"/>
    </row>
    <row r="86" spans="2:16" ht="15" customHeight="1" x14ac:dyDescent="0.25">
      <c r="B86" s="159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1"/>
    </row>
    <row r="87" spans="2:16" ht="15" customHeight="1" x14ac:dyDescent="0.25">
      <c r="B87" s="147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9"/>
    </row>
    <row r="88" spans="2:16" ht="15" customHeight="1" x14ac:dyDescent="0.25"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9"/>
    </row>
    <row r="89" spans="2:16" ht="15" customHeight="1" x14ac:dyDescent="0.25">
      <c r="B89" s="150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3"/>
    </row>
    <row r="90" spans="2:16" ht="15" customHeight="1" x14ac:dyDescent="0.25"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9"/>
    </row>
    <row r="91" spans="2:16" ht="15" customHeight="1" x14ac:dyDescent="0.25">
      <c r="B91" s="147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9"/>
    </row>
    <row r="92" spans="2:16" ht="15" customHeight="1" x14ac:dyDescent="0.25">
      <c r="B92" s="141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3"/>
    </row>
    <row r="93" spans="2:16" ht="15" customHeight="1" x14ac:dyDescent="0.25">
      <c r="B93" s="141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3"/>
    </row>
    <row r="94" spans="2:16" ht="15" customHeight="1" x14ac:dyDescent="0.25">
      <c r="B94" s="141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3"/>
    </row>
    <row r="95" spans="2:16" ht="15" customHeight="1" x14ac:dyDescent="0.25">
      <c r="B95" s="141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3"/>
    </row>
    <row r="96" spans="2:16" ht="15" customHeight="1" x14ac:dyDescent="0.25">
      <c r="B96" s="141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3"/>
    </row>
    <row r="97" spans="2:16" ht="15" customHeight="1" x14ac:dyDescent="0.25">
      <c r="B97" s="141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3"/>
    </row>
    <row r="98" spans="2:16" ht="15" customHeight="1" x14ac:dyDescent="0.25">
      <c r="B98" s="141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3"/>
    </row>
    <row r="99" spans="2:16" ht="15" customHeight="1" x14ac:dyDescent="0.25">
      <c r="B99" s="144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2025-07-23T04:56:24Z</dcterms:modified>
</cp:coreProperties>
</file>