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25" i="1"/>
  <c r="D23" i="1"/>
  <c r="B87" i="1"/>
  <c r="B89" i="1" l="1"/>
  <c r="B88" i="1"/>
  <c r="H18" i="1" l="1"/>
  <c r="H19" i="1" s="1"/>
  <c r="I18" i="1" s="1"/>
  <c r="I19" i="1" s="1"/>
  <c r="G18" i="1"/>
  <c r="E18" i="1"/>
  <c r="F18" i="1" l="1"/>
  <c r="D18" i="1"/>
  <c r="C23" i="1" s="1"/>
  <c r="C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<sst xmlns="http://schemas.openxmlformats.org/spreadsheetml/2006/main" count="215" uniqueCount="198">
  <si>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</si>
  <si>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</si>
  <si>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</si>
  <si>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</si>
  <si>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</si>
  <si>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</si>
  <si>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</si>
  <si>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</si>
  <si>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</si>
  <si>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</si>
  <si>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</si>
  <si>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</si>
  <si>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</si>
  <si>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</si>
  <si>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</si>
  <si>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</si>
  <si>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</si>
  <si>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</si>
  <si>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</si>
  <si>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</si>
  <si>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</si>
  <si>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</si>
  <si>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</si>
  <si>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</si>
  <si>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</si>
  <si>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</si>
  <si>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</si>
  <si>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</si>
  <si>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</si>
  <si>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</si>
  <si>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</si>
  <si>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</si>
  <si>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</si>
  <si>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</si>
  <si>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</si>
  <si>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</si>
  <si>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</si>
  <si>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</si>
  <si>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</si>
  <si>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</si>
  <si>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</si>
  <si>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</si>
  <si>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</si>
  <si>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</si>
  <si>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</si>
  <si>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</si>
  <si>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</si>
  <si>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</si>
  <si>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</si>
  <si>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</si>
  <si>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</si>
  <si>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</si>
  <si>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</si>
  <si>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</si>
  <si>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</si>
  <si>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</si>
  <si>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</si>
  <si>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</si>
  <si>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</si>
  <si>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</si>
  <si>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</si>
  <si>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</si>
  <si>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</si>
  <si>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</si>
  <si>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</si>
  <si>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</si>
  <si>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</si>
  <si>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</si>
  <si>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</si>
  <si>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</si>
  <si>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</si>
  <si>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</si>
  <si>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</si>
  <si>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</si>
  <si>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</si>
  <si>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</si>
  <si>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</si>
  <si>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</si>
  <si>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</si>
  <si>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</si>
  <si>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</si>
  <si>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</si>
  <si>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</si>
  <si>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</si>
  <si>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</si>
  <si>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</si>
  <si>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</si>
  <si>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</si>
  <si>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</si>
  <si>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</si>
  <si>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</si>
  <si>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</si>
  <si>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</si>
  <si>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</si>
  <si>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</si>
  <si>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</si>
  <si>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</si>
  <si>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</si>
  <si>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</si>
  <si>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</si>
  <si>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</si>
  <si>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</si>
  <si>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</si>
  <si>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</si>
  <si>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</si>
  <si>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</si>
  <si>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</si>
  <si>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</si>
  <si>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</si>
  <si>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</si>
  <si>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</si>
  <si>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</si>
  <si>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</si>
  <si>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</si>
  <si>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</si>
  <si>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</si>
  <si>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</si>
  <si>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</si>
  <si>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</si>
  <si>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</si>
  <si>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</si>
  <si>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</si>
  <si>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</si>
  <si>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</si>
  <si>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</si>
  <si>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</si>
  <si>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</si>
  <si>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</si>
  <si>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</si>
  <si>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</si>
  <si>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</si>
  <si>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</si>
  <si>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</si>
  <si>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</si>
  <si>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</si>
  <si>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</si>
  <si>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</si>
  <si>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</si>
  <si>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</si>
  <si>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</si>
  <si>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</si>
  <si>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</si>
  <si>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</si>
  <si>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</si>
  <si>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</si>
  <si>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</si>
  <si>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</si>
  <si>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</si>
  <si>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</si>
  <si>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</si>
  <si>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</si>
  <si>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</si>
  <si>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</si>
  <si>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</si>
  <si>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</si>
  <si>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</si>
  <si>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</si>
  <si>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</si>
  <si>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</si>
  <si>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</si>
  <si>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</si>
  <si>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</si>
  <si>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</si>
  <si>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</si>
  <si>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</si>
  <si>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</si>
  <si>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</si>
  <si>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</si>
  <si>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</si>
  <si>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</si>
  <si>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</si>
  <si>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</si>
  <si>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</si>
  <si>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</si>
  <si>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</si>
  <si>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</si>
  <si>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</si>
  <si>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</si>
  <si>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</si>
  <si>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</si>
  <si>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</si>
  <si>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</si>
  <si>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</si>
  <si>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2) 방풍막 오류 횟수 산정</t>
    <phoneticPr fontId="3" type="noConversion"/>
  </si>
  <si>
    <t>BLG-DEEPS</t>
    <phoneticPr fontId="3" type="noConversion"/>
  </si>
  <si>
    <t>BLG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</si>
  <si>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</si>
  <si>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</si>
  <si>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</si>
  <si>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</si>
  <si>
    <t>E</t>
    <phoneticPr fontId="3" type="noConversion"/>
  </si>
  <si>
    <t>1) 방풍막 분리</t>
    <phoneticPr fontId="3" type="noConversion"/>
  </si>
  <si>
    <t>20s/33k 22s/24k 35s/24k 55s/26k</t>
    <phoneticPr fontId="3" type="noConversion"/>
  </si>
  <si>
    <t xml:space="preserve">20s/22k 32s/25k 42s/23k 56s/23k </t>
    <phoneticPr fontId="3" type="noConversion"/>
  </si>
  <si>
    <t>M_039484-039485:K</t>
    <phoneticPr fontId="3" type="noConversion"/>
  </si>
  <si>
    <t>M_039566-039567:M</t>
    <phoneticPr fontId="3" type="noConversion"/>
  </si>
  <si>
    <t>M_039577-039578:M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</si>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</sst>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81" sqref="F8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2">
        <v>45857</v>
      </c>
      <c r="D3" s="193"/>
      <c r="E3" s="1"/>
      <c r="F3" s="1"/>
      <c r="G3" s="1"/>
      <c r="H3" s="1"/>
      <c r="I3" s="1"/>
      <c r="J3" s="1"/>
      <c r="K3" s="33" t="s">
        <v>2</v>
      </c>
      <c r="L3" s="194">
        <f>(P31-(P32+P33))/P31*100</f>
        <v>100</v>
      </c>
      <c r="M3" s="194"/>
      <c r="N3" s="33" t="s">
        <v>3</v>
      </c>
      <c r="O3" s="194">
        <f>(P31-P33)/P31*100</f>
        <v>100</v>
      </c>
      <c r="P3" s="194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1.837</v>
      </c>
      <c r="E9" s="122">
        <v>7.7</v>
      </c>
      <c r="F9" s="122">
        <v>33</v>
      </c>
      <c r="G9" s="109" t="s">
        <v>189</v>
      </c>
      <c r="H9" s="122">
        <v>2</v>
      </c>
      <c r="I9" s="109">
        <v>30.9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0.92708333333333337</v>
      </c>
      <c r="D10" s="122">
        <v>1.44</v>
      </c>
      <c r="E10" s="122">
        <v>6</v>
      </c>
      <c r="F10" s="122">
        <v>37</v>
      </c>
      <c r="G10" s="109" t="s">
        <v>190</v>
      </c>
      <c r="H10" s="122">
        <v>2.4</v>
      </c>
      <c r="I10" s="125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2">
        <v>0.17708333333333334</v>
      </c>
      <c r="D11" s="213">
        <v>1.9</v>
      </c>
      <c r="E11" s="213">
        <v>4</v>
      </c>
      <c r="F11" s="213">
        <v>39</v>
      </c>
      <c r="G11" s="214" t="s">
        <v>197</v>
      </c>
      <c r="H11" s="215">
        <v>2</v>
      </c>
      <c r="I11" s="216"/>
      <c r="J11" s="217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23.472222222222221</v>
      </c>
      <c r="D12" s="12">
        <f>AVERAGE(D9:D11)</f>
        <v>1.7256666666666665</v>
      </c>
      <c r="E12" s="12">
        <f>AVERAGE(E9:E11)</f>
        <v>5.8999999999999995</v>
      </c>
      <c r="F12" s="13">
        <f>AVERAGE(F9:F11)</f>
        <v>36.333333333333336</v>
      </c>
      <c r="G12" s="14"/>
      <c r="H12" s="15">
        <f>AVERAGE(H9:H11)</f>
        <v>2.1333333333333333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184</v>
      </c>
      <c r="F16" s="109" t="s">
        <v>185</v>
      </c>
      <c r="G16" s="109" t="s">
        <v>186</v>
      </c>
      <c r="H16" s="109" t="s">
        <v>187</v>
      </c>
      <c r="I16" s="109" t="s">
        <v>188</v>
      </c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0.65625</v>
      </c>
      <c r="D17" s="121">
        <v>0.65972222222222221</v>
      </c>
      <c r="E17" s="209">
        <v>0.69027777777777777</v>
      </c>
      <c r="F17" s="209">
        <v>0.71111111111111114</v>
      </c>
      <c r="G17" s="209">
        <v>5.347222222222222E-2</v>
      </c>
      <c r="H17" s="209">
        <v>0.17569444444444446</v>
      </c>
      <c r="I17" s="121">
        <v>0.19652777777777777</v>
      </c>
      <c r="J17" s="93"/>
      <c r="K17" s="93"/>
      <c r="L17" s="93"/>
      <c r="M17" s="93"/>
      <c r="N17" s="93"/>
      <c r="O17" s="93"/>
      <c r="P17" s="121">
        <v>0.20277777777777781</v>
      </c>
    </row>
    <row r="18" spans="1:16" s="76" customFormat="1" ht="14.1" customHeight="1" x14ac:dyDescent="0.25">
      <c r="A18" s="32"/>
      <c r="B18" s="22" t="s">
        <v>42</v>
      </c>
      <c r="C18" s="109">
        <v>39352</v>
      </c>
      <c r="D18" s="109">
        <f>C18+1</f>
        <v>39353</v>
      </c>
      <c r="E18" s="109">
        <f>D19+1</f>
        <v>39366</v>
      </c>
      <c r="F18" s="109">
        <f>E19+1</f>
        <v>39378</v>
      </c>
      <c r="G18" s="109">
        <f>F19+1</f>
        <v>39607</v>
      </c>
      <c r="H18" s="109">
        <f t="shared" ref="H18:I18" si="0">G19+1</f>
        <v>39685</v>
      </c>
      <c r="I18" s="109">
        <f t="shared" si="0"/>
        <v>39697</v>
      </c>
      <c r="J18" s="109"/>
      <c r="K18" s="109"/>
      <c r="L18" s="109"/>
      <c r="M18" s="93"/>
      <c r="N18" s="93"/>
      <c r="O18" s="93"/>
      <c r="P18" s="109">
        <f>MAX(C18:O19)+1</f>
        <v>39702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39365</v>
      </c>
      <c r="E19" s="124">
        <f>E18+11</f>
        <v>39377</v>
      </c>
      <c r="F19" s="124">
        <v>39606</v>
      </c>
      <c r="G19" s="124">
        <v>39684</v>
      </c>
      <c r="H19" s="124">
        <f>H18+11</f>
        <v>39696</v>
      </c>
      <c r="I19" s="124">
        <f>I18+4</f>
        <v>39701</v>
      </c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>IF(ISNUMBER(E18),E19-E18+1,"")</f>
        <v>12</v>
      </c>
      <c r="F20" s="86">
        <f t="shared" ref="F20:O20" si="1">IF(ISNUMBER(F18),F19-F18+1,"")</f>
        <v>229</v>
      </c>
      <c r="G20" s="86">
        <f t="shared" si="1"/>
        <v>78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7" t="s">
        <v>45</v>
      </c>
      <c r="C22" s="22" t="s">
        <v>21</v>
      </c>
      <c r="D22" s="22" t="s">
        <v>23</v>
      </c>
      <c r="E22" s="22" t="s">
        <v>46</v>
      </c>
      <c r="F22" s="198" t="s">
        <v>47</v>
      </c>
      <c r="G22" s="198"/>
      <c r="H22" s="198"/>
      <c r="I22" s="198"/>
      <c r="J22" s="22" t="s">
        <v>21</v>
      </c>
      <c r="K22" s="22" t="s">
        <v>23</v>
      </c>
      <c r="L22" s="22" t="s">
        <v>46</v>
      </c>
      <c r="M22" s="198" t="s">
        <v>47</v>
      </c>
      <c r="N22" s="198"/>
      <c r="O22" s="198"/>
      <c r="P22" s="198"/>
    </row>
    <row r="23" spans="1:16" ht="13.5" customHeight="1" x14ac:dyDescent="0.25">
      <c r="B23" s="197"/>
      <c r="C23" s="113">
        <f>D18+5</f>
        <v>39358</v>
      </c>
      <c r="D23" s="113">
        <f>C23+3</f>
        <v>39361</v>
      </c>
      <c r="E23" s="111" t="s">
        <v>179</v>
      </c>
      <c r="F23" s="196" t="s">
        <v>192</v>
      </c>
      <c r="G23" s="196"/>
      <c r="H23" s="196"/>
      <c r="I23" s="196"/>
      <c r="J23" s="113"/>
      <c r="K23" s="113"/>
      <c r="L23" s="109" t="s">
        <v>180</v>
      </c>
      <c r="M23" s="196" t="s">
        <v>181</v>
      </c>
      <c r="N23" s="196"/>
      <c r="O23" s="196"/>
      <c r="P23" s="196"/>
    </row>
    <row r="24" spans="1:16" ht="13.5" customHeight="1" x14ac:dyDescent="0.25">
      <c r="B24" s="197"/>
      <c r="C24" s="114"/>
      <c r="D24" s="114"/>
      <c r="E24" s="109" t="s">
        <v>174</v>
      </c>
      <c r="F24" s="196" t="s">
        <v>181</v>
      </c>
      <c r="G24" s="196"/>
      <c r="H24" s="196"/>
      <c r="I24" s="196"/>
      <c r="J24" s="114"/>
      <c r="K24" s="114"/>
      <c r="L24" s="109" t="s">
        <v>177</v>
      </c>
      <c r="M24" s="196" t="s">
        <v>181</v>
      </c>
      <c r="N24" s="196"/>
      <c r="O24" s="196"/>
      <c r="P24" s="196"/>
    </row>
    <row r="25" spans="1:16" ht="13.5" customHeight="1" x14ac:dyDescent="0.25">
      <c r="B25" s="197"/>
      <c r="C25" s="114">
        <f>D23+1</f>
        <v>39362</v>
      </c>
      <c r="D25" s="114">
        <f>C25+3</f>
        <v>39365</v>
      </c>
      <c r="E25" s="109" t="s">
        <v>177</v>
      </c>
      <c r="F25" s="196" t="s">
        <v>193</v>
      </c>
      <c r="G25" s="196"/>
      <c r="H25" s="196"/>
      <c r="I25" s="196"/>
      <c r="J25" s="114"/>
      <c r="K25" s="114"/>
      <c r="L25" s="109" t="s">
        <v>174</v>
      </c>
      <c r="M25" s="196" t="s">
        <v>181</v>
      </c>
      <c r="N25" s="196"/>
      <c r="O25" s="196"/>
      <c r="P25" s="196"/>
    </row>
    <row r="26" spans="1:16" ht="13.5" customHeight="1" x14ac:dyDescent="0.25">
      <c r="B26" s="197"/>
      <c r="C26" s="114"/>
      <c r="D26" s="114"/>
      <c r="E26" s="109" t="s">
        <v>48</v>
      </c>
      <c r="F26" s="196" t="s">
        <v>181</v>
      </c>
      <c r="G26" s="196"/>
      <c r="H26" s="196"/>
      <c r="I26" s="196"/>
      <c r="J26" s="114"/>
      <c r="K26" s="114"/>
      <c r="L26" s="109" t="s">
        <v>178</v>
      </c>
      <c r="M26" s="196" t="s">
        <v>181</v>
      </c>
      <c r="N26" s="196"/>
      <c r="O26" s="196"/>
      <c r="P26" s="19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1" t="s">
        <v>49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9">
        <v>0.34513888888888888</v>
      </c>
      <c r="D30" s="126">
        <v>0.10833333333333334</v>
      </c>
      <c r="E30" s="110"/>
      <c r="F30" s="110"/>
      <c r="G30" s="110"/>
      <c r="H30" s="110"/>
      <c r="I30" s="110"/>
      <c r="J30" s="110"/>
      <c r="K30" s="115"/>
      <c r="L30" s="108"/>
      <c r="M30" s="108"/>
      <c r="N30" s="110"/>
      <c r="O30" s="126"/>
      <c r="P30" s="106">
        <f>SUM(C30:J30,L30:N30)</f>
        <v>0.45347222222222222</v>
      </c>
    </row>
    <row r="31" spans="1:16" ht="14.1" customHeight="1" x14ac:dyDescent="0.25">
      <c r="B31" s="23" t="s">
        <v>168</v>
      </c>
      <c r="C31" s="211">
        <v>0.34236111111111112</v>
      </c>
      <c r="D31" s="210">
        <v>0.12222222222222223</v>
      </c>
      <c r="E31" s="99"/>
      <c r="F31" s="99"/>
      <c r="G31" s="210">
        <v>2.0833333333333332E-2</v>
      </c>
      <c r="H31" s="99"/>
      <c r="I31" s="99"/>
      <c r="J31" s="99"/>
      <c r="K31" s="210">
        <v>2.0833333333333332E-2</v>
      </c>
      <c r="L31" s="99"/>
      <c r="M31" s="99"/>
      <c r="N31" s="99"/>
      <c r="O31" s="100"/>
      <c r="P31" s="106">
        <f>SUM(C31:N31)</f>
        <v>0.50624999999999998</v>
      </c>
    </row>
    <row r="32" spans="1:16" ht="14.1" customHeight="1" x14ac:dyDescent="0.25">
      <c r="B32" s="23" t="s">
        <v>64</v>
      </c>
      <c r="C32" s="127"/>
      <c r="D32" s="128"/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0.34236111111111112</v>
      </c>
      <c r="D34" s="96">
        <f t="shared" ref="D34:P34" si="2">D31-D32-D33</f>
        <v>0.12222222222222223</v>
      </c>
      <c r="E34" s="96">
        <f t="shared" si="2"/>
        <v>0</v>
      </c>
      <c r="F34" s="96">
        <f t="shared" si="2"/>
        <v>0</v>
      </c>
      <c r="G34" s="96">
        <f t="shared" si="2"/>
        <v>2.0833333333333332E-2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0.50624999999999998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66</v>
      </c>
      <c r="C36" s="184" t="s">
        <v>194</v>
      </c>
      <c r="D36" s="184"/>
      <c r="E36" s="184" t="s">
        <v>195</v>
      </c>
      <c r="F36" s="184"/>
      <c r="G36" s="184" t="s">
        <v>196</v>
      </c>
      <c r="H36" s="184"/>
      <c r="I36" s="184"/>
      <c r="J36" s="184"/>
      <c r="K36" s="190"/>
      <c r="L36" s="190"/>
      <c r="M36" s="184"/>
      <c r="N36" s="184"/>
      <c r="O36" s="184"/>
      <c r="P36" s="184"/>
    </row>
    <row r="37" spans="2:16" ht="18" customHeight="1" x14ac:dyDescent="0.25">
      <c r="B37" s="187"/>
      <c r="C37" s="184"/>
      <c r="D37" s="184"/>
      <c r="E37" s="184"/>
      <c r="F37" s="184"/>
      <c r="G37" s="184"/>
      <c r="H37" s="184"/>
      <c r="I37" s="185"/>
      <c r="J37" s="184"/>
      <c r="K37" s="185"/>
      <c r="L37" s="184"/>
      <c r="M37" s="184"/>
      <c r="N37" s="184"/>
      <c r="O37" s="184"/>
      <c r="P37" s="184"/>
    </row>
    <row r="38" spans="2:16" ht="18" customHeight="1" x14ac:dyDescent="0.25">
      <c r="B38" s="187"/>
      <c r="C38" s="189"/>
      <c r="D38" s="184"/>
      <c r="E38" s="184"/>
      <c r="F38" s="184"/>
      <c r="G38" s="184"/>
      <c r="H38" s="184"/>
      <c r="I38" s="185"/>
      <c r="J38" s="184"/>
      <c r="K38" s="185"/>
      <c r="L38" s="184"/>
      <c r="M38" s="184"/>
      <c r="N38" s="184"/>
      <c r="O38" s="184"/>
      <c r="P38" s="184"/>
    </row>
    <row r="39" spans="2:16" ht="18" customHeight="1" x14ac:dyDescent="0.25">
      <c r="B39" s="187"/>
      <c r="C39" s="184"/>
      <c r="D39" s="184"/>
      <c r="E39" s="184"/>
      <c r="F39" s="184"/>
      <c r="G39" s="184"/>
      <c r="H39" s="184"/>
      <c r="I39" s="185"/>
      <c r="J39" s="184"/>
      <c r="K39" s="185"/>
      <c r="L39" s="184"/>
      <c r="M39" s="184"/>
      <c r="N39" s="184"/>
      <c r="O39" s="184"/>
      <c r="P39" s="184"/>
    </row>
    <row r="40" spans="2:16" ht="18" customHeight="1" x14ac:dyDescent="0.25">
      <c r="B40" s="187"/>
      <c r="C40" s="184"/>
      <c r="D40" s="184"/>
      <c r="E40" s="184"/>
      <c r="F40" s="184"/>
      <c r="G40" s="184"/>
      <c r="H40" s="184"/>
      <c r="I40" s="184"/>
      <c r="J40" s="184"/>
      <c r="K40" s="185"/>
      <c r="L40" s="184"/>
      <c r="M40" s="184"/>
      <c r="N40" s="184"/>
      <c r="O40" s="184"/>
      <c r="P40" s="184"/>
    </row>
    <row r="41" spans="2:16" ht="18" customHeight="1" x14ac:dyDescent="0.25">
      <c r="B41" s="188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67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3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165</v>
      </c>
      <c r="C53" s="162"/>
      <c r="D53" s="91"/>
      <c r="E53" s="91"/>
      <c r="F53" s="91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164</v>
      </c>
      <c r="C54" s="164"/>
      <c r="D54" s="164"/>
      <c r="E54" s="164"/>
      <c r="F54" s="91">
        <v>1660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68</v>
      </c>
      <c r="C56" s="1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3" t="s">
        <v>69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70</v>
      </c>
      <c r="O57" s="144"/>
      <c r="P57" s="147"/>
    </row>
    <row r="58" spans="2:16" ht="17.100000000000001" customHeight="1" x14ac:dyDescent="0.25">
      <c r="B58" s="148" t="s">
        <v>71</v>
      </c>
      <c r="C58" s="149"/>
      <c r="D58" s="150"/>
      <c r="E58" s="148" t="s">
        <v>72</v>
      </c>
      <c r="F58" s="149"/>
      <c r="G58" s="150"/>
      <c r="H58" s="149" t="s">
        <v>73</v>
      </c>
      <c r="I58" s="149"/>
      <c r="J58" s="149"/>
      <c r="K58" s="151" t="s">
        <v>74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75</v>
      </c>
      <c r="C59" s="131"/>
      <c r="D59" s="30" t="b">
        <v>1</v>
      </c>
      <c r="E59" s="130" t="s">
        <v>76</v>
      </c>
      <c r="F59" s="131"/>
      <c r="G59" s="30" t="b">
        <v>1</v>
      </c>
      <c r="H59" s="138" t="s">
        <v>77</v>
      </c>
      <c r="I59" s="131"/>
      <c r="J59" s="30" t="b">
        <v>1</v>
      </c>
      <c r="K59" s="138" t="s">
        <v>78</v>
      </c>
      <c r="L59" s="131"/>
      <c r="M59" s="30" t="b">
        <v>1</v>
      </c>
      <c r="N59" s="139" t="s">
        <v>79</v>
      </c>
      <c r="O59" s="131"/>
      <c r="P59" s="30" t="b">
        <v>1</v>
      </c>
    </row>
    <row r="60" spans="2:16" ht="20.100000000000001" customHeight="1" x14ac:dyDescent="0.25">
      <c r="B60" s="130" t="s">
        <v>80</v>
      </c>
      <c r="C60" s="131"/>
      <c r="D60" s="30" t="b">
        <v>1</v>
      </c>
      <c r="E60" s="130" t="s">
        <v>81</v>
      </c>
      <c r="F60" s="131"/>
      <c r="G60" s="30" t="b">
        <v>1</v>
      </c>
      <c r="H60" s="138" t="s">
        <v>82</v>
      </c>
      <c r="I60" s="131"/>
      <c r="J60" s="30" t="b">
        <v>1</v>
      </c>
      <c r="K60" s="138" t="s">
        <v>83</v>
      </c>
      <c r="L60" s="131"/>
      <c r="M60" s="30" t="b">
        <v>1</v>
      </c>
      <c r="N60" s="139" t="s">
        <v>84</v>
      </c>
      <c r="O60" s="131"/>
      <c r="P60" s="30" t="b">
        <v>1</v>
      </c>
    </row>
    <row r="61" spans="2:16" ht="20.100000000000001" customHeight="1" x14ac:dyDescent="0.25">
      <c r="B61" s="130" t="s">
        <v>85</v>
      </c>
      <c r="C61" s="131"/>
      <c r="D61" s="30" t="b">
        <v>1</v>
      </c>
      <c r="E61" s="130" t="s">
        <v>86</v>
      </c>
      <c r="F61" s="131"/>
      <c r="G61" s="30" t="b">
        <v>1</v>
      </c>
      <c r="H61" s="138" t="s">
        <v>87</v>
      </c>
      <c r="I61" s="131"/>
      <c r="J61" s="30" t="b">
        <v>1</v>
      </c>
      <c r="K61" s="138" t="s">
        <v>88</v>
      </c>
      <c r="L61" s="131"/>
      <c r="M61" s="30" t="b">
        <v>1</v>
      </c>
      <c r="N61" s="139" t="s">
        <v>89</v>
      </c>
      <c r="O61" s="131"/>
      <c r="P61" s="30" t="b">
        <v>1</v>
      </c>
    </row>
    <row r="62" spans="2:16" ht="20.100000000000001" customHeight="1" x14ac:dyDescent="0.25">
      <c r="B62" s="138" t="s">
        <v>87</v>
      </c>
      <c r="C62" s="131"/>
      <c r="D62" s="30" t="b">
        <v>1</v>
      </c>
      <c r="E62" s="130" t="s">
        <v>90</v>
      </c>
      <c r="F62" s="131"/>
      <c r="G62" s="30" t="b">
        <v>1</v>
      </c>
      <c r="H62" s="138" t="s">
        <v>91</v>
      </c>
      <c r="I62" s="131"/>
      <c r="J62" s="30" t="b">
        <v>0</v>
      </c>
      <c r="K62" s="138" t="s">
        <v>92</v>
      </c>
      <c r="L62" s="131"/>
      <c r="M62" s="30" t="b">
        <v>1</v>
      </c>
      <c r="N62" s="139" t="s">
        <v>82</v>
      </c>
      <c r="O62" s="131"/>
      <c r="P62" s="30" t="b">
        <v>1</v>
      </c>
    </row>
    <row r="63" spans="2:16" ht="20.100000000000001" customHeight="1" x14ac:dyDescent="0.25">
      <c r="B63" s="138" t="s">
        <v>93</v>
      </c>
      <c r="C63" s="131"/>
      <c r="D63" s="30" t="b">
        <v>1</v>
      </c>
      <c r="E63" s="130" t="s">
        <v>94</v>
      </c>
      <c r="F63" s="131"/>
      <c r="G63" s="30" t="b">
        <v>1</v>
      </c>
      <c r="H63" s="35"/>
      <c r="I63" s="36"/>
      <c r="J63" s="37"/>
      <c r="K63" s="138" t="s">
        <v>95</v>
      </c>
      <c r="L63" s="131"/>
      <c r="M63" s="30" t="b">
        <v>1</v>
      </c>
      <c r="N63" s="139" t="s">
        <v>163</v>
      </c>
      <c r="O63" s="131"/>
      <c r="P63" s="30" t="b">
        <v>1</v>
      </c>
    </row>
    <row r="64" spans="2:16" ht="20.100000000000001" customHeight="1" x14ac:dyDescent="0.25">
      <c r="B64" s="138" t="s">
        <v>96</v>
      </c>
      <c r="C64" s="131"/>
      <c r="D64" s="30" t="b">
        <v>0</v>
      </c>
      <c r="E64" s="130" t="s">
        <v>97</v>
      </c>
      <c r="F64" s="131"/>
      <c r="G64" s="30" t="b">
        <v>1</v>
      </c>
      <c r="H64" s="38"/>
      <c r="I64" s="39"/>
      <c r="J64" s="40"/>
      <c r="K64" s="140" t="s">
        <v>98</v>
      </c>
      <c r="L64" s="14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0" t="s">
        <v>161</v>
      </c>
      <c r="F65" s="13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2" t="s">
        <v>104</v>
      </c>
      <c r="C69" s="132"/>
      <c r="D69" s="48"/>
      <c r="E69" s="48"/>
      <c r="F69" s="134" t="s">
        <v>105</v>
      </c>
      <c r="G69" s="136" t="s">
        <v>106</v>
      </c>
      <c r="H69" s="48"/>
      <c r="I69" s="132" t="s">
        <v>107</v>
      </c>
      <c r="J69" s="132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3"/>
      <c r="C70" s="133"/>
      <c r="D70" s="52"/>
      <c r="E70" s="53"/>
      <c r="F70" s="135"/>
      <c r="G70" s="137"/>
      <c r="H70" s="54"/>
      <c r="I70" s="133"/>
      <c r="J70" s="133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-154.63999999999999</v>
      </c>
      <c r="D72" s="116">
        <v>-156.19999999999999</v>
      </c>
      <c r="E72" s="74" t="s">
        <v>117</v>
      </c>
      <c r="F72" s="116">
        <v>20</v>
      </c>
      <c r="G72" s="116">
        <v>19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-133.37</v>
      </c>
      <c r="D73" s="116">
        <v>-133.80000000000001</v>
      </c>
      <c r="E73" s="75" t="s">
        <v>121</v>
      </c>
      <c r="F73" s="118">
        <v>14</v>
      </c>
      <c r="G73" s="118">
        <v>18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-210.29</v>
      </c>
      <c r="D74" s="116">
        <v>-211.5</v>
      </c>
      <c r="E74" s="75" t="s">
        <v>126</v>
      </c>
      <c r="F74" s="119">
        <v>10</v>
      </c>
      <c r="G74" s="119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-112.83</v>
      </c>
      <c r="D75" s="116">
        <v>-113.8</v>
      </c>
      <c r="E75" s="75" t="s">
        <v>131</v>
      </c>
      <c r="F75" s="119">
        <v>40</v>
      </c>
      <c r="G75" s="119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23.8</v>
      </c>
      <c r="D76" s="116">
        <v>23.13</v>
      </c>
      <c r="E76" s="75" t="s">
        <v>136</v>
      </c>
      <c r="F76" s="119">
        <v>10</v>
      </c>
      <c r="G76" s="119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28.2</v>
      </c>
      <c r="D77" s="116">
        <v>26.7</v>
      </c>
      <c r="E77" s="75" t="s">
        <v>141</v>
      </c>
      <c r="F77" s="119">
        <v>150</v>
      </c>
      <c r="G77" s="119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20.72</v>
      </c>
      <c r="D78" s="116">
        <v>20.36</v>
      </c>
      <c r="E78" s="75" t="s">
        <v>146</v>
      </c>
      <c r="F78" s="120"/>
      <c r="G78" s="120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21.46</v>
      </c>
      <c r="D79" s="116">
        <v>21.04</v>
      </c>
      <c r="E79" s="74" t="s">
        <v>151</v>
      </c>
      <c r="F79" s="116">
        <v>15</v>
      </c>
      <c r="G79" s="116">
        <v>6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3.8600000000000003E-5</v>
      </c>
      <c r="D80" s="117">
        <v>3.82E-5</v>
      </c>
      <c r="E80" s="75" t="s">
        <v>156</v>
      </c>
      <c r="F80" s="118">
        <v>19</v>
      </c>
      <c r="G80" s="118">
        <v>40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5" t="s">
        <v>160</v>
      </c>
      <c r="C84" s="195"/>
    </row>
    <row r="85" spans="2:16" ht="15" customHeight="1" x14ac:dyDescent="0.25">
      <c r="B85" s="174" t="s">
        <v>191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6"/>
    </row>
    <row r="86" spans="2:16" ht="15" customHeight="1" x14ac:dyDescent="0.25">
      <c r="B86" s="177" t="s">
        <v>183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2:16" ht="15" customHeight="1" x14ac:dyDescent="0.25">
      <c r="B87" s="205" t="str">
        <f>"    ①Dome Shutter Control UI 재실행 :  "&amp;0+0&amp;"회"</f>
        <v xml:space="preserve">    ①Dome Shutter Control UI 재실행 :  0회</v>
      </c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205" t="str">
        <f>"    ②Dome Shutter Control UI 재실행&gt;돔셔터초기화 :  "&amp;0+0&amp;"회"</f>
        <v xml:space="preserve">    ②Dome Shutter Control UI 재실행&gt;돔셔터초기화 :  0회</v>
      </c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08" t="str">
        <f>"    ③Dome Shutter Control UI 재실행&gt;돔셔터초기화&gt;돔전원 DOME RECYCLE 적용 :  "&amp;0+0&amp;"회"</f>
        <v xml:space="preserve">    ③Dome Shutter Control UI 재실행&gt;돔셔터초기화&gt;돔전원 DOME RECYCLE 적용 :  0회</v>
      </c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1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205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2025-07-20T04:54:16Z</dcterms:modified>
</cp:coreProperties>
</file>