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<sst xmlns="http://schemas.openxmlformats.org/spreadsheetml/2006/main" count="209" uniqueCount="189">
  <si>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</si>
  <si>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</si>
  <si>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</si>
  <si>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</si>
  <si>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</si>
  <si>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</si>
  <si>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</si>
  <si>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</si>
  <si>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</si>
  <si>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</si>
  <si>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</si>
  <si>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</si>
  <si>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</si>
  <si>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</si>
  <si>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</si>
  <si>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</si>
  <si>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</si>
  <si>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</si>
  <si>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</si>
  <si>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</si>
  <si>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</si>
  <si>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</si>
  <si>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</si>
  <si>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</si>
  <si>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</si>
  <si>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</si>
  <si>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</si>
  <si>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</si>
  <si>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</si>
  <si>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</si>
  <si>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</si>
  <si>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</si>
  <si>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</si>
  <si>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</si>
  <si>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</si>
  <si>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</si>
  <si>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</si>
  <si>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</si>
  <si>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</si>
  <si>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</si>
  <si>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</si>
  <si>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</si>
  <si>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</si>
  <si>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</si>
  <si>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</si>
  <si>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</si>
  <si>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</si>
  <si>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</si>
  <si>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</si>
  <si>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</si>
  <si>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</si>
  <si>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</si>
  <si>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</si>
  <si>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</si>
  <si>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</si>
  <si>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</si>
  <si>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</si>
  <si>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</si>
  <si>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</si>
  <si>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</si>
  <si>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</si>
  <si>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</si>
  <si>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</si>
  <si>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</si>
  <si>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</si>
  <si>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</si>
  <si>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</si>
  <si>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</si>
  <si>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</si>
  <si>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</si>
  <si>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</si>
  <si>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</si>
  <si>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</si>
  <si>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</si>
  <si>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</si>
  <si>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</si>
  <si>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</si>
  <si>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</si>
  <si>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</si>
  <si>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</si>
  <si>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</si>
  <si>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</si>
  <si>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</si>
  <si>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</si>
  <si>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</si>
  <si>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</si>
  <si>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</si>
  <si>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</si>
  <si>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</si>
  <si>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</si>
  <si>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</si>
  <si>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</si>
  <si>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</si>
  <si>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</si>
  <si>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</si>
  <si>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</si>
  <si>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</si>
  <si>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</si>
  <si>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</si>
  <si>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</si>
  <si>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</si>
  <si>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</si>
  <si>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</si>
  <si>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</si>
  <si>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</si>
  <si>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</si>
  <si>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</si>
  <si>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</si>
  <si>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</si>
  <si>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</si>
  <si>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</si>
  <si>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</si>
  <si>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</si>
  <si>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</si>
  <si>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</si>
  <si>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</si>
  <si>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</si>
  <si>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</si>
  <si>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</si>
  <si>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</si>
  <si>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</si>
  <si>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</si>
  <si>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</si>
  <si>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</si>
  <si>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</si>
  <si>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</si>
  <si>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</si>
  <si>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</si>
  <si>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</si>
  <si>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</si>
  <si>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</si>
  <si>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</si>
  <si>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</si>
  <si>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</si>
  <si>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</si>
  <si>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</si>
  <si>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</si>
  <si>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</si>
  <si>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</si>
  <si>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</si>
  <si>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</si>
  <si>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</si>
  <si>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</si>
  <si>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</si>
  <si>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</si>
  <si>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</si>
  <si>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</si>
  <si>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</si>
  <si>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</si>
  <si>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</si>
  <si>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</si>
  <si>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</si>
  <si>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</si>
  <si>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</si>
  <si>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</si>
  <si>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</si>
  <si>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</si>
  <si>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</si>
  <si>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</si>
  <si>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</si>
  <si>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</si>
  <si>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</si>
  <si>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</si>
  <si>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</si>
  <si>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</si>
  <si>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</si>
  <si>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</si>
  <si>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</si>
  <si>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</si>
  <si>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</si>
  <si>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</si>
  <si>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</si>
  <si>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</si>
  <si>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</si>
  <si>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</si>
  <si>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</si>
  <si>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</si>
  <si>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</si>
  <si>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</si>
  <si>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</si>
  <si>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</si>
  <si>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W</t>
    <phoneticPr fontId="3" type="noConversion"/>
  </si>
  <si>
    <t xml:space="preserve"> /  /  /  /</t>
    <phoneticPr fontId="3" type="noConversion"/>
  </si>
  <si>
    <t>윤지훈</t>
    <phoneticPr fontId="3" type="noConversion"/>
  </si>
  <si>
    <t>ALL</t>
    <phoneticPr fontId="3" type="noConversion"/>
  </si>
  <si>
    <t>1) 비와 고습으로 인해 관측대기</t>
    <phoneticPr fontId="3" type="noConversion"/>
  </si>
  <si>
    <t>N</t>
    <phoneticPr fontId="3" type="noConversion"/>
  </si>
  <si>
    <t>E</t>
    <phoneticPr fontId="3" type="noConversion"/>
  </si>
  <si>
    <t>2)주경청소 및 돔플랫촬영 수행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</si>
</sst>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5" borderId="17" xfId="0" applyNumberFormat="1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67" sqref="J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9">
        <v>45834</v>
      </c>
      <c r="D3" s="200"/>
      <c r="E3" s="1"/>
      <c r="F3" s="1"/>
      <c r="G3" s="1"/>
      <c r="H3" s="1"/>
      <c r="I3" s="1"/>
      <c r="J3" s="1"/>
      <c r="K3" s="33" t="s">
        <v>2</v>
      </c>
      <c r="L3" s="201">
        <f>(P31-(P32+P33))/P31*100</f>
        <v>0</v>
      </c>
      <c r="M3" s="201"/>
      <c r="N3" s="33" t="s">
        <v>3</v>
      </c>
      <c r="O3" s="201">
        <f>(P31-P33)/P31*100</f>
        <v>100</v>
      </c>
      <c r="P3" s="201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9">
        <v>0.69444444444444453</v>
      </c>
      <c r="D9" s="126"/>
      <c r="E9" s="126">
        <v>-0.4</v>
      </c>
      <c r="F9" s="126">
        <v>90</v>
      </c>
      <c r="G9" s="120" t="s">
        <v>186</v>
      </c>
      <c r="H9" s="126">
        <v>1.7</v>
      </c>
      <c r="I9" s="120">
        <v>3</v>
      </c>
      <c r="J9" s="128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9">
        <v>0.9375</v>
      </c>
      <c r="D10" s="126"/>
      <c r="E10" s="126">
        <v>-1.7</v>
      </c>
      <c r="F10" s="126">
        <v>90</v>
      </c>
      <c r="G10" s="120" t="s">
        <v>187</v>
      </c>
      <c r="H10" s="126">
        <v>2.7</v>
      </c>
      <c r="I10" s="134"/>
      <c r="J10" s="128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4">
        <v>0.20833333333333334</v>
      </c>
      <c r="D11" s="125"/>
      <c r="E11" s="125">
        <v>-1.8</v>
      </c>
      <c r="F11" s="125">
        <v>89</v>
      </c>
      <c r="G11" s="120" t="s">
        <v>181</v>
      </c>
      <c r="H11" s="126">
        <v>2.7</v>
      </c>
      <c r="I11" s="127"/>
      <c r="J11" s="128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23.513888888888889</v>
      </c>
      <c r="D12" s="12" t="e">
        <f>AVERAGE(D9:D11)</f>
        <v>#DIV/0!</v>
      </c>
      <c r="E12" s="12">
        <f>AVERAGE(E9:E11)</f>
        <v>-1.3</v>
      </c>
      <c r="F12" s="13">
        <f>AVERAGE(F9:F11)</f>
        <v>89.666666666666671</v>
      </c>
      <c r="G12" s="14"/>
      <c r="H12" s="15">
        <f>AVERAGE(H9:H11)</f>
        <v>2.3666666666666667</v>
      </c>
      <c r="I12" s="16"/>
      <c r="J12" s="17">
        <f>AVERAGE(J9:J11)</f>
        <v>18.333333333333332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0" t="s">
        <v>173</v>
      </c>
      <c r="D16" s="111" t="s">
        <v>176</v>
      </c>
      <c r="E16" s="109" t="s">
        <v>184</v>
      </c>
      <c r="F16" s="109" t="s">
        <v>184</v>
      </c>
      <c r="G16" s="109"/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19">
        <v>0.68055555555555547</v>
      </c>
      <c r="D17" s="119">
        <v>0.68402777777777779</v>
      </c>
      <c r="E17" s="119">
        <v>0.77083333333333337</v>
      </c>
      <c r="F17" s="119">
        <v>0.20138888888888887</v>
      </c>
      <c r="G17" s="93"/>
      <c r="H17" s="93"/>
      <c r="I17" s="93"/>
      <c r="J17" s="93"/>
      <c r="K17" s="93"/>
      <c r="L17" s="93"/>
      <c r="M17" s="93"/>
      <c r="N17" s="93"/>
      <c r="O17" s="93"/>
      <c r="P17" s="119">
        <v>0.20486111111111113</v>
      </c>
    </row>
    <row r="18" spans="1:16" s="76" customFormat="1" ht="14.1" customHeight="1" x14ac:dyDescent="0.25">
      <c r="A18" s="32"/>
      <c r="B18" s="22" t="s">
        <v>42</v>
      </c>
      <c r="C18" s="120">
        <v>34399</v>
      </c>
      <c r="D18" s="120">
        <f>C18+1</f>
        <v>34400</v>
      </c>
      <c r="E18" s="120">
        <f t="shared" ref="E18:F18" si="0">D19+1</f>
        <v>34405</v>
      </c>
      <c r="F18" s="120">
        <f t="shared" si="0"/>
        <v>34469</v>
      </c>
      <c r="G18" s="94"/>
      <c r="H18" s="94"/>
      <c r="I18" s="94"/>
      <c r="J18" s="94"/>
      <c r="K18" s="94"/>
      <c r="L18" s="93"/>
      <c r="M18" s="93"/>
      <c r="N18" s="93"/>
      <c r="O18" s="93"/>
      <c r="P18" s="120">
        <f>MAX(C18:O19)+1</f>
        <v>34474</v>
      </c>
    </row>
    <row r="19" spans="1:16" s="76" customFormat="1" ht="14.1" customHeight="1" thickBot="1" x14ac:dyDescent="0.3">
      <c r="A19" s="32"/>
      <c r="B19" s="9" t="s">
        <v>43</v>
      </c>
      <c r="C19" s="81"/>
      <c r="D19" s="120">
        <v>34404</v>
      </c>
      <c r="E19" s="133">
        <v>34468</v>
      </c>
      <c r="F19" s="133">
        <v>34473</v>
      </c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1">IF(ISNUMBER(E18),E19-E18+1,"")</f>
        <v>64</v>
      </c>
      <c r="F20" s="86">
        <f t="shared" si="1"/>
        <v>5</v>
      </c>
      <c r="G20" s="86" t="str">
        <f t="shared" si="1"/>
        <v/>
      </c>
      <c r="H20" s="86" t="str">
        <f>IF(ISNUMBER(H18),H19-H18+1,"")</f>
        <v/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21"/>
      <c r="D23" s="121"/>
      <c r="E23" s="110" t="s">
        <v>179</v>
      </c>
      <c r="F23" s="205" t="s">
        <v>182</v>
      </c>
      <c r="G23" s="205"/>
      <c r="H23" s="205"/>
      <c r="I23" s="205"/>
      <c r="J23" s="121"/>
      <c r="K23" s="121"/>
      <c r="L23" s="109" t="s">
        <v>180</v>
      </c>
      <c r="M23" s="205" t="s">
        <v>182</v>
      </c>
      <c r="N23" s="205"/>
      <c r="O23" s="205"/>
      <c r="P23" s="205"/>
    </row>
    <row r="24" spans="1:16" ht="13.5" customHeight="1" x14ac:dyDescent="0.25">
      <c r="B24" s="206"/>
      <c r="C24" s="122"/>
      <c r="D24" s="122"/>
      <c r="E24" s="109" t="s">
        <v>174</v>
      </c>
      <c r="F24" s="205" t="s">
        <v>182</v>
      </c>
      <c r="G24" s="205"/>
      <c r="H24" s="205"/>
      <c r="I24" s="205"/>
      <c r="J24" s="122"/>
      <c r="K24" s="122"/>
      <c r="L24" s="109" t="s">
        <v>177</v>
      </c>
      <c r="M24" s="205" t="s">
        <v>182</v>
      </c>
      <c r="N24" s="205"/>
      <c r="O24" s="205"/>
      <c r="P24" s="205"/>
    </row>
    <row r="25" spans="1:16" ht="13.5" customHeight="1" x14ac:dyDescent="0.25">
      <c r="B25" s="206"/>
      <c r="C25" s="122"/>
      <c r="D25" s="121"/>
      <c r="E25" s="109" t="s">
        <v>177</v>
      </c>
      <c r="F25" s="205" t="s">
        <v>182</v>
      </c>
      <c r="G25" s="205"/>
      <c r="H25" s="205"/>
      <c r="I25" s="205"/>
      <c r="J25" s="122"/>
      <c r="K25" s="121"/>
      <c r="L25" s="109" t="s">
        <v>174</v>
      </c>
      <c r="M25" s="205" t="s">
        <v>182</v>
      </c>
      <c r="N25" s="205"/>
      <c r="O25" s="205"/>
      <c r="P25" s="205"/>
    </row>
    <row r="26" spans="1:16" ht="13.5" customHeight="1" x14ac:dyDescent="0.25">
      <c r="B26" s="206"/>
      <c r="C26" s="122"/>
      <c r="D26" s="122"/>
      <c r="E26" s="109" t="s">
        <v>48</v>
      </c>
      <c r="F26" s="205" t="s">
        <v>182</v>
      </c>
      <c r="G26" s="205"/>
      <c r="H26" s="205"/>
      <c r="I26" s="205"/>
      <c r="J26" s="122"/>
      <c r="K26" s="122"/>
      <c r="L26" s="109" t="s">
        <v>178</v>
      </c>
      <c r="M26" s="205" t="s">
        <v>182</v>
      </c>
      <c r="N26" s="205"/>
      <c r="O26" s="205"/>
      <c r="P26" s="20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2">
        <v>0.3972222222222222</v>
      </c>
      <c r="D30" s="113">
        <v>6.458333333333334E-2</v>
      </c>
      <c r="E30" s="113"/>
      <c r="F30" s="113"/>
      <c r="G30" s="113"/>
      <c r="H30" s="113"/>
      <c r="I30" s="113"/>
      <c r="J30" s="113"/>
      <c r="K30" s="135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131">
        <v>0.3972222222222222</v>
      </c>
      <c r="D31" s="130">
        <v>6.458333333333334E-2</v>
      </c>
      <c r="E31" s="130"/>
      <c r="F31" s="130"/>
      <c r="G31" s="130"/>
      <c r="H31" s="130"/>
      <c r="I31" s="130"/>
      <c r="J31" s="130"/>
      <c r="K31" s="130">
        <v>4.0972222222222222E-2</v>
      </c>
      <c r="L31" s="99"/>
      <c r="M31" s="99"/>
      <c r="N31" s="99"/>
      <c r="O31" s="100"/>
      <c r="P31" s="132">
        <f>SUM(C31:N31)</f>
        <v>0.50277777777777777</v>
      </c>
    </row>
    <row r="32" spans="1:16" ht="14.1" customHeight="1" x14ac:dyDescent="0.25">
      <c r="B32" s="23" t="s">
        <v>64</v>
      </c>
      <c r="C32" s="123">
        <v>0.3972222222222222</v>
      </c>
      <c r="D32" s="129">
        <v>6.458333333333334E-2</v>
      </c>
      <c r="E32" s="129"/>
      <c r="F32" s="129"/>
      <c r="G32" s="129"/>
      <c r="H32" s="129"/>
      <c r="I32" s="129"/>
      <c r="J32" s="129"/>
      <c r="K32" s="129">
        <v>4.0972222222222222E-2</v>
      </c>
      <c r="L32" s="101"/>
      <c r="M32" s="101"/>
      <c r="N32" s="101"/>
      <c r="O32" s="102"/>
      <c r="P32" s="132">
        <f>SUM(C32:N32)</f>
        <v>0.50277777777777777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2" t="s">
        <v>66</v>
      </c>
      <c r="C36" s="196"/>
      <c r="D36" s="196"/>
      <c r="E36" s="190"/>
      <c r="F36" s="190"/>
      <c r="G36" s="190"/>
      <c r="H36" s="190"/>
      <c r="I36" s="196"/>
      <c r="J36" s="196"/>
      <c r="K36" s="197"/>
      <c r="L36" s="197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5"/>
      <c r="D38" s="190"/>
      <c r="E38" s="190"/>
      <c r="F38" s="190"/>
      <c r="G38" s="190"/>
      <c r="H38" s="190"/>
      <c r="I38" s="190"/>
      <c r="J38" s="190"/>
      <c r="K38" s="191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1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 x14ac:dyDescent="0.25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185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83" t="s">
        <v>188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165</v>
      </c>
      <c r="C53" s="168"/>
      <c r="D53" s="91"/>
      <c r="E53" s="91"/>
      <c r="F53" s="91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164</v>
      </c>
      <c r="C54" s="170"/>
      <c r="D54" s="170"/>
      <c r="E54" s="170"/>
      <c r="F54" s="91">
        <v>658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68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69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70</v>
      </c>
      <c r="O57" s="150"/>
      <c r="P57" s="153"/>
    </row>
    <row r="58" spans="2:16" ht="17.100000000000001" customHeight="1" x14ac:dyDescent="0.25">
      <c r="B58" s="154" t="s">
        <v>71</v>
      </c>
      <c r="C58" s="155"/>
      <c r="D58" s="156"/>
      <c r="E58" s="154" t="s">
        <v>72</v>
      </c>
      <c r="F58" s="155"/>
      <c r="G58" s="156"/>
      <c r="H58" s="155" t="s">
        <v>73</v>
      </c>
      <c r="I58" s="155"/>
      <c r="J58" s="155"/>
      <c r="K58" s="157" t="s">
        <v>74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75</v>
      </c>
      <c r="C59" s="137"/>
      <c r="D59" s="30" t="b">
        <v>1</v>
      </c>
      <c r="E59" s="136" t="s">
        <v>76</v>
      </c>
      <c r="F59" s="137"/>
      <c r="G59" s="30" t="b">
        <v>1</v>
      </c>
      <c r="H59" s="144" t="s">
        <v>77</v>
      </c>
      <c r="I59" s="137"/>
      <c r="J59" s="30" t="b">
        <v>1</v>
      </c>
      <c r="K59" s="144" t="s">
        <v>78</v>
      </c>
      <c r="L59" s="137"/>
      <c r="M59" s="30" t="b">
        <v>1</v>
      </c>
      <c r="N59" s="145" t="s">
        <v>79</v>
      </c>
      <c r="O59" s="137"/>
      <c r="P59" s="30" t="b">
        <v>1</v>
      </c>
    </row>
    <row r="60" spans="2:16" ht="20.100000000000001" customHeight="1" x14ac:dyDescent="0.25">
      <c r="B60" s="136" t="s">
        <v>80</v>
      </c>
      <c r="C60" s="137"/>
      <c r="D60" s="30" t="b">
        <v>1</v>
      </c>
      <c r="E60" s="136" t="s">
        <v>81</v>
      </c>
      <c r="F60" s="137"/>
      <c r="G60" s="30" t="b">
        <v>1</v>
      </c>
      <c r="H60" s="144" t="s">
        <v>82</v>
      </c>
      <c r="I60" s="137"/>
      <c r="J60" s="30" t="b">
        <v>1</v>
      </c>
      <c r="K60" s="144" t="s">
        <v>83</v>
      </c>
      <c r="L60" s="137"/>
      <c r="M60" s="30" t="b">
        <v>1</v>
      </c>
      <c r="N60" s="145" t="s">
        <v>84</v>
      </c>
      <c r="O60" s="137"/>
      <c r="P60" s="30" t="b">
        <v>1</v>
      </c>
    </row>
    <row r="61" spans="2:16" ht="20.100000000000001" customHeight="1" x14ac:dyDescent="0.25">
      <c r="B61" s="136" t="s">
        <v>85</v>
      </c>
      <c r="C61" s="137"/>
      <c r="D61" s="30" t="b">
        <v>1</v>
      </c>
      <c r="E61" s="136" t="s">
        <v>86</v>
      </c>
      <c r="F61" s="137"/>
      <c r="G61" s="30" t="b">
        <v>1</v>
      </c>
      <c r="H61" s="144" t="s">
        <v>87</v>
      </c>
      <c r="I61" s="137"/>
      <c r="J61" s="30" t="b">
        <v>1</v>
      </c>
      <c r="K61" s="144" t="s">
        <v>88</v>
      </c>
      <c r="L61" s="137"/>
      <c r="M61" s="30" t="b">
        <v>1</v>
      </c>
      <c r="N61" s="145" t="s">
        <v>89</v>
      </c>
      <c r="O61" s="137"/>
      <c r="P61" s="30" t="b">
        <v>1</v>
      </c>
    </row>
    <row r="62" spans="2:16" ht="20.100000000000001" customHeight="1" x14ac:dyDescent="0.25">
      <c r="B62" s="144" t="s">
        <v>87</v>
      </c>
      <c r="C62" s="137"/>
      <c r="D62" s="30" t="b">
        <v>1</v>
      </c>
      <c r="E62" s="136" t="s">
        <v>90</v>
      </c>
      <c r="F62" s="137"/>
      <c r="G62" s="30" t="b">
        <v>1</v>
      </c>
      <c r="H62" s="144" t="s">
        <v>91</v>
      </c>
      <c r="I62" s="137"/>
      <c r="J62" s="30" t="b">
        <v>0</v>
      </c>
      <c r="K62" s="144" t="s">
        <v>92</v>
      </c>
      <c r="L62" s="137"/>
      <c r="M62" s="30" t="b">
        <v>1</v>
      </c>
      <c r="N62" s="145" t="s">
        <v>82</v>
      </c>
      <c r="O62" s="137"/>
      <c r="P62" s="30" t="b">
        <v>1</v>
      </c>
    </row>
    <row r="63" spans="2:16" ht="20.100000000000001" customHeight="1" x14ac:dyDescent="0.25">
      <c r="B63" s="144" t="s">
        <v>93</v>
      </c>
      <c r="C63" s="137"/>
      <c r="D63" s="30" t="b">
        <v>1</v>
      </c>
      <c r="E63" s="136" t="s">
        <v>94</v>
      </c>
      <c r="F63" s="137"/>
      <c r="G63" s="30" t="b">
        <v>1</v>
      </c>
      <c r="H63" s="35"/>
      <c r="I63" s="36"/>
      <c r="J63" s="37"/>
      <c r="K63" s="144" t="s">
        <v>95</v>
      </c>
      <c r="L63" s="137"/>
      <c r="M63" s="30" t="b">
        <v>1</v>
      </c>
      <c r="N63" s="145" t="s">
        <v>163</v>
      </c>
      <c r="O63" s="137"/>
      <c r="P63" s="30" t="b">
        <v>1</v>
      </c>
    </row>
    <row r="64" spans="2:16" ht="20.100000000000001" customHeight="1" x14ac:dyDescent="0.25">
      <c r="B64" s="144" t="s">
        <v>96</v>
      </c>
      <c r="C64" s="137"/>
      <c r="D64" s="30" t="b">
        <v>1</v>
      </c>
      <c r="E64" s="136" t="s">
        <v>97</v>
      </c>
      <c r="F64" s="137"/>
      <c r="G64" s="30" t="b">
        <v>1</v>
      </c>
      <c r="H64" s="38"/>
      <c r="I64" s="39"/>
      <c r="J64" s="40"/>
      <c r="K64" s="146" t="s">
        <v>98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161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104</v>
      </c>
      <c r="C69" s="138"/>
      <c r="D69" s="48"/>
      <c r="E69" s="48"/>
      <c r="F69" s="140" t="s">
        <v>105</v>
      </c>
      <c r="G69" s="142" t="s">
        <v>106</v>
      </c>
      <c r="H69" s="48"/>
      <c r="I69" s="138" t="s">
        <v>107</v>
      </c>
      <c r="J69" s="13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4">
        <v>-156.19999999999999</v>
      </c>
      <c r="D72" s="114">
        <v>-156.6</v>
      </c>
      <c r="E72" s="74" t="s">
        <v>117</v>
      </c>
      <c r="F72" s="114">
        <v>18.3</v>
      </c>
      <c r="G72" s="114">
        <v>18.2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4">
        <v>-133.80000000000001</v>
      </c>
      <c r="D73" s="114">
        <v>-133.9</v>
      </c>
      <c r="E73" s="75" t="s">
        <v>121</v>
      </c>
      <c r="F73" s="116">
        <v>30.7</v>
      </c>
      <c r="G73" s="116">
        <v>28.4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4">
        <v>-211.5</v>
      </c>
      <c r="D74" s="114">
        <v>-211.8</v>
      </c>
      <c r="E74" s="75" t="s">
        <v>126</v>
      </c>
      <c r="F74" s="117">
        <v>10</v>
      </c>
      <c r="G74" s="11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4">
        <v>-113.8</v>
      </c>
      <c r="D75" s="114">
        <v>-114</v>
      </c>
      <c r="E75" s="75" t="s">
        <v>131</v>
      </c>
      <c r="F75" s="117">
        <v>40</v>
      </c>
      <c r="G75" s="1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4">
        <v>22.3</v>
      </c>
      <c r="D76" s="114">
        <v>22.6</v>
      </c>
      <c r="E76" s="75" t="s">
        <v>136</v>
      </c>
      <c r="F76" s="117">
        <v>10</v>
      </c>
      <c r="G76" s="1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4">
        <v>25.8</v>
      </c>
      <c r="D77" s="114">
        <v>26.2</v>
      </c>
      <c r="E77" s="75" t="s">
        <v>141</v>
      </c>
      <c r="F77" s="117">
        <v>150</v>
      </c>
      <c r="G77" s="1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4">
        <v>19.399999999999999</v>
      </c>
      <c r="D78" s="114">
        <v>19.600000000000001</v>
      </c>
      <c r="E78" s="75" t="s">
        <v>146</v>
      </c>
      <c r="F78" s="118"/>
      <c r="G78" s="1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4">
        <v>20.100000000000001</v>
      </c>
      <c r="D79" s="114">
        <v>20.3</v>
      </c>
      <c r="E79" s="74" t="s">
        <v>151</v>
      </c>
      <c r="F79" s="114">
        <v>4.4000000000000004</v>
      </c>
      <c r="G79" s="114">
        <v>2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5">
        <v>3.82E-5</v>
      </c>
      <c r="D80" s="115">
        <v>3.9100000000000002E-5</v>
      </c>
      <c r="E80" s="75" t="s">
        <v>156</v>
      </c>
      <c r="F80" s="116">
        <v>74.5</v>
      </c>
      <c r="G80" s="116">
        <v>78.7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80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83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2025-06-27T05:02:00Z</dcterms:modified>
</cp:coreProperties>
</file>