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D23" i="1"/>
  <c r="E18" i="1" l="1"/>
  <c r="D18" i="1" l="1"/>
  <c r="C23" i="1" l="1"/>
  <c r="P18" i="1"/>
  <c r="P33" i="1"/>
  <c r="P32" i="1"/>
  <c r="P31" i="1"/>
  <c r="C25" i="1" l="1"/>
  <c r="D25" i="1" s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<sst xmlns="http://schemas.openxmlformats.org/spreadsheetml/2006/main" count="209" uniqueCount="192">
  <si>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</si>
  <si>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</si>
  <si>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</si>
  <si>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</si>
  <si>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</si>
  <si>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</si>
  <si>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</si>
  <si>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</si>
  <si>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</si>
  <si>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</si>
  <si>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</si>
  <si>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</si>
  <si>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</si>
  <si>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</si>
  <si>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</si>
  <si>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</si>
  <si>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</si>
  <si>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</si>
  <si>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</si>
  <si>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</si>
  <si>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</si>
  <si>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</si>
  <si>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</si>
  <si>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</si>
  <si>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</si>
  <si>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</si>
  <si>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</si>
  <si>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</si>
  <si>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</si>
  <si>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</si>
  <si>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</si>
  <si>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</si>
  <si>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</si>
  <si>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</si>
  <si>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</si>
  <si>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</si>
  <si>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</si>
  <si>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</si>
  <si>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</si>
  <si>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</si>
  <si>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</si>
  <si>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</si>
  <si>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</si>
  <si>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</si>
  <si>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</si>
  <si>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</si>
  <si>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</si>
  <si>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</si>
  <si>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</si>
  <si>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</si>
  <si>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</si>
  <si>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</si>
  <si>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</si>
  <si>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</si>
  <si>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</si>
  <si>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</si>
  <si>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</si>
  <si>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</si>
  <si>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</si>
  <si>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</si>
  <si>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</si>
  <si>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</si>
  <si>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</si>
  <si>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</si>
  <si>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</si>
  <si>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</si>
  <si>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</si>
  <si>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</si>
  <si>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</si>
  <si>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</si>
  <si>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</si>
  <si>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</si>
  <si>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</si>
  <si>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</si>
  <si>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</si>
  <si>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</si>
  <si>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</si>
  <si>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</si>
  <si>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</si>
  <si>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</si>
  <si>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</si>
  <si>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</si>
  <si>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</si>
  <si>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</si>
  <si>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</si>
  <si>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</si>
  <si>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</si>
  <si>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</si>
  <si>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</si>
  <si>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</si>
  <si>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</si>
  <si>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</si>
  <si>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</si>
  <si>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</si>
  <si>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</si>
  <si>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</si>
  <si>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</si>
  <si>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</si>
  <si>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</si>
  <si>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</si>
  <si>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</si>
  <si>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</si>
  <si>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</si>
  <si>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</si>
  <si>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</si>
  <si>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</si>
  <si>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</si>
  <si>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</si>
  <si>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</si>
  <si>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</si>
  <si>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</si>
  <si>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</si>
  <si>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</si>
  <si>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</si>
  <si>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</si>
  <si>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</si>
  <si>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</si>
  <si>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</si>
  <si>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</si>
  <si>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</si>
  <si>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</si>
  <si>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</si>
  <si>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</si>
  <si>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</si>
  <si>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</si>
  <si>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</si>
  <si>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</si>
  <si>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</si>
  <si>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</si>
  <si>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</si>
  <si>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</si>
  <si>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</si>
  <si>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</si>
  <si>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</si>
  <si>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</si>
  <si>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</si>
  <si>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</si>
  <si>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</si>
  <si>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</si>
  <si>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</si>
  <si>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</si>
  <si>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</si>
  <si>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</si>
  <si>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</si>
  <si>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</si>
  <si>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</si>
  <si>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</si>
  <si>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</si>
  <si>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</si>
  <si>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</si>
  <si>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</si>
  <si>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</si>
  <si>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</si>
  <si>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</si>
  <si>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</si>
  <si>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</si>
  <si>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</si>
  <si>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</si>
  <si>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</si>
  <si>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</si>
  <si>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</si>
  <si>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</si>
  <si>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</si>
  <si>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</si>
  <si>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</si>
  <si>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</si>
  <si>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</si>
  <si>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</si>
  <si>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</si>
  <si>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</si>
  <si>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</si>
  <si>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</si>
  <si>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</si>
  <si>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</si>
  <si>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</si>
  <si>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</si>
  <si>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</si>
  <si>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</si>
  <si>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</si>
  <si>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</si>
  <si>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</si>
  <si>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</si>
  <si>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</si>
  <si>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</si>
  <si>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>김부진</t>
    <phoneticPr fontId="3" type="noConversion"/>
  </si>
  <si>
    <t>W</t>
    <phoneticPr fontId="3" type="noConversion"/>
  </si>
  <si>
    <t>ALL</t>
    <phoneticPr fontId="3" type="noConversion"/>
  </si>
  <si>
    <t>W</t>
    <phoneticPr fontId="3" type="noConversion"/>
  </si>
  <si>
    <t xml:space="preserve">20s/12k 20s/30k 23s/24k 36s/25k 50s/24k </t>
    <phoneticPr fontId="3" type="noConversion"/>
  </si>
  <si>
    <t xml:space="preserve">20s/29k 23s/25k 31s/26k 45s/29k 60s/28k </t>
    <phoneticPr fontId="3" type="noConversion"/>
  </si>
  <si>
    <t xml:space="preserve"> [16:55] 고습으로 중단후 대기중</t>
    <phoneticPr fontId="3" type="noConversion"/>
  </si>
  <si>
    <t>1. 방풍막 연결 (Test중)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</si>
</sst>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40" fillId="0" borderId="2" xfId="0" applyFont="1" applyBorder="1" applyProtection="1">
      <alignment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16" sqref="H1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0" t="s">
        <v>0</v>
      </c>
      <c r="C2" s="20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1">
        <v>45825</v>
      </c>
      <c r="D3" s="202"/>
      <c r="E3" s="1"/>
      <c r="F3" s="1"/>
      <c r="G3" s="1"/>
      <c r="H3" s="1"/>
      <c r="I3" s="1"/>
      <c r="J3" s="1"/>
      <c r="K3" s="33" t="s">
        <v>2</v>
      </c>
      <c r="L3" s="203">
        <f>(P31-(P32+P33))/P31*100</f>
        <v>4.4540229885057432</v>
      </c>
      <c r="M3" s="203"/>
      <c r="N3" s="33" t="s">
        <v>3</v>
      </c>
      <c r="O3" s="203">
        <f>(P31-P33)/P31*100</f>
        <v>100</v>
      </c>
      <c r="P3" s="203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0" t="s">
        <v>6</v>
      </c>
      <c r="C7" s="20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6">
        <v>0.70138888888888884</v>
      </c>
      <c r="D9" s="127">
        <v>2.2599999999999998</v>
      </c>
      <c r="E9" s="127">
        <v>2</v>
      </c>
      <c r="F9" s="127">
        <v>80</v>
      </c>
      <c r="G9" s="110" t="s">
        <v>185</v>
      </c>
      <c r="H9" s="127">
        <v>4.5</v>
      </c>
      <c r="I9" s="110">
        <v>56.7</v>
      </c>
      <c r="J9" s="112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6">
        <v>0.9375</v>
      </c>
      <c r="D10" s="127"/>
      <c r="E10" s="127">
        <v>-2.2000000000000002</v>
      </c>
      <c r="F10" s="127">
        <v>88</v>
      </c>
      <c r="G10" s="110" t="s">
        <v>185</v>
      </c>
      <c r="H10" s="127">
        <v>2.2999999999999998</v>
      </c>
      <c r="I10" s="113"/>
      <c r="J10" s="112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2">
        <v>0.11805555555555557</v>
      </c>
      <c r="D11" s="133"/>
      <c r="E11" s="133">
        <v>-0.4</v>
      </c>
      <c r="F11" s="133">
        <v>88</v>
      </c>
      <c r="G11" s="123" t="s">
        <v>187</v>
      </c>
      <c r="H11" s="134">
        <v>3</v>
      </c>
      <c r="I11" s="135"/>
      <c r="J11" s="136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23.416666666666668</v>
      </c>
      <c r="D12" s="12">
        <f>AVERAGE(D9:D11)</f>
        <v>2.2599999999999998</v>
      </c>
      <c r="E12" s="12">
        <f>AVERAGE(E9:E11)</f>
        <v>-0.20000000000000007</v>
      </c>
      <c r="F12" s="13">
        <f>AVERAGE(F9:F11)</f>
        <v>85.333333333333329</v>
      </c>
      <c r="G12" s="14"/>
      <c r="H12" s="15">
        <f>AVERAGE(H9:H11)</f>
        <v>3.2666666666666671</v>
      </c>
      <c r="I12" s="16"/>
      <c r="J12" s="17">
        <f>AVERAGE(J9:J11)</f>
        <v>4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0" t="s">
        <v>25</v>
      </c>
      <c r="C14" s="20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4" t="s">
        <v>176</v>
      </c>
      <c r="E16" s="110" t="s">
        <v>177</v>
      </c>
      <c r="F16" s="110" t="s">
        <v>186</v>
      </c>
      <c r="G16" s="110"/>
      <c r="H16" s="110"/>
      <c r="I16" s="110"/>
      <c r="J16" s="110"/>
      <c r="K16" s="110"/>
      <c r="L16" s="94"/>
      <c r="M16" s="94"/>
      <c r="N16" s="94"/>
      <c r="O16" s="94"/>
      <c r="P16" s="110" t="s">
        <v>175</v>
      </c>
    </row>
    <row r="17" spans="1:16" s="76" customFormat="1" ht="14.1" customHeight="1" x14ac:dyDescent="0.25">
      <c r="A17" s="32"/>
      <c r="B17" s="22" t="s">
        <v>41</v>
      </c>
      <c r="C17" s="122">
        <v>0.63263888888888886</v>
      </c>
      <c r="D17" s="126">
        <v>0.63541666666666663</v>
      </c>
      <c r="E17" s="122">
        <v>0.68333333333333324</v>
      </c>
      <c r="F17" s="122">
        <v>0.12152777777777778</v>
      </c>
      <c r="G17" s="93"/>
      <c r="H17" s="93"/>
      <c r="I17" s="93"/>
      <c r="J17" s="93"/>
      <c r="K17" s="93"/>
      <c r="L17" s="93"/>
      <c r="M17" s="93"/>
      <c r="N17" s="93"/>
      <c r="O17" s="93"/>
      <c r="P17" s="122">
        <v>0.12638888888888888</v>
      </c>
    </row>
    <row r="18" spans="1:16" s="76" customFormat="1" ht="14.1" customHeight="1" x14ac:dyDescent="0.25">
      <c r="A18" s="32"/>
      <c r="B18" s="22" t="s">
        <v>42</v>
      </c>
      <c r="C18" s="123">
        <v>33156</v>
      </c>
      <c r="D18" s="110">
        <f>C18+1</f>
        <v>33157</v>
      </c>
      <c r="E18" s="110">
        <f t="shared" ref="E18:J18" si="0">D19+1</f>
        <v>33172</v>
      </c>
      <c r="F18" s="110">
        <f t="shared" si="0"/>
        <v>33183</v>
      </c>
      <c r="G18" s="110"/>
      <c r="H18" s="110"/>
      <c r="I18" s="110"/>
      <c r="J18" s="110"/>
      <c r="K18" s="110"/>
      <c r="L18" s="93"/>
      <c r="M18" s="93"/>
      <c r="N18" s="93"/>
      <c r="O18" s="93"/>
      <c r="P18" s="110">
        <f>MAX(C18:O19)+1</f>
        <v>33188</v>
      </c>
    </row>
    <row r="19" spans="1:16" s="76" customFormat="1" ht="14.1" customHeight="1" thickBot="1" x14ac:dyDescent="0.3">
      <c r="A19" s="32"/>
      <c r="B19" s="9" t="s">
        <v>43</v>
      </c>
      <c r="C19" s="81"/>
      <c r="D19" s="110">
        <v>33171</v>
      </c>
      <c r="E19" s="128">
        <v>33182</v>
      </c>
      <c r="F19" s="128">
        <f>F18+4</f>
        <v>33187</v>
      </c>
      <c r="G19" s="128"/>
      <c r="H19" s="128"/>
      <c r="I19" s="128"/>
      <c r="J19" s="128"/>
      <c r="K19" s="128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15</v>
      </c>
      <c r="E20" s="86">
        <f t="shared" ref="E20:O20" si="1">IF(ISNUMBER(E18),E19-E18+1,"")</f>
        <v>11</v>
      </c>
      <c r="F20" s="86">
        <f t="shared" si="1"/>
        <v>5</v>
      </c>
      <c r="G20" s="86" t="str">
        <f t="shared" si="1"/>
        <v/>
      </c>
      <c r="H20" s="86" t="str">
        <f>IF(ISNUMBER(H18),H19-H18+1,"")</f>
        <v/>
      </c>
      <c r="I20" s="86" t="str">
        <f>IF(ISNUMBER(I18),I19-I18+1,"")</f>
        <v/>
      </c>
      <c r="J20" s="86" t="str">
        <f t="shared" si="1"/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7" t="s">
        <v>45</v>
      </c>
      <c r="C22" s="22" t="s">
        <v>21</v>
      </c>
      <c r="D22" s="22" t="s">
        <v>23</v>
      </c>
      <c r="E22" s="22" t="s">
        <v>46</v>
      </c>
      <c r="F22" s="208" t="s">
        <v>47</v>
      </c>
      <c r="G22" s="208"/>
      <c r="H22" s="208"/>
      <c r="I22" s="208"/>
      <c r="J22" s="22" t="s">
        <v>21</v>
      </c>
      <c r="K22" s="22" t="s">
        <v>23</v>
      </c>
      <c r="L22" s="22" t="s">
        <v>46</v>
      </c>
      <c r="M22" s="208" t="s">
        <v>47</v>
      </c>
      <c r="N22" s="208"/>
      <c r="O22" s="208"/>
      <c r="P22" s="208"/>
    </row>
    <row r="23" spans="1:16" ht="13.5" customHeight="1" x14ac:dyDescent="0.25">
      <c r="B23" s="207"/>
      <c r="C23" s="124">
        <f>D18+5</f>
        <v>33162</v>
      </c>
      <c r="D23" s="124">
        <f>C23+4</f>
        <v>33166</v>
      </c>
      <c r="E23" s="111" t="s">
        <v>182</v>
      </c>
      <c r="F23" s="206" t="s">
        <v>188</v>
      </c>
      <c r="G23" s="206"/>
      <c r="H23" s="206"/>
      <c r="I23" s="206"/>
      <c r="J23" s="124"/>
      <c r="K23" s="124"/>
      <c r="L23" s="110" t="s">
        <v>183</v>
      </c>
      <c r="M23" s="206" t="s">
        <v>178</v>
      </c>
      <c r="N23" s="206"/>
      <c r="O23" s="206"/>
      <c r="P23" s="206"/>
    </row>
    <row r="24" spans="1:16" ht="13.5" customHeight="1" x14ac:dyDescent="0.25">
      <c r="B24" s="207"/>
      <c r="C24" s="125"/>
      <c r="D24" s="125"/>
      <c r="E24" s="110" t="s">
        <v>174</v>
      </c>
      <c r="F24" s="206" t="s">
        <v>178</v>
      </c>
      <c r="G24" s="206"/>
      <c r="H24" s="206"/>
      <c r="I24" s="206"/>
      <c r="J24" s="125"/>
      <c r="K24" s="125"/>
      <c r="L24" s="110" t="s">
        <v>180</v>
      </c>
      <c r="M24" s="206" t="s">
        <v>178</v>
      </c>
      <c r="N24" s="206"/>
      <c r="O24" s="206"/>
      <c r="P24" s="206"/>
    </row>
    <row r="25" spans="1:16" ht="13.5" customHeight="1" x14ac:dyDescent="0.25">
      <c r="B25" s="207"/>
      <c r="C25" s="125">
        <f>D23+1</f>
        <v>33167</v>
      </c>
      <c r="D25" s="124">
        <f>C25+4</f>
        <v>33171</v>
      </c>
      <c r="E25" s="110" t="s">
        <v>180</v>
      </c>
      <c r="F25" s="206" t="s">
        <v>189</v>
      </c>
      <c r="G25" s="206"/>
      <c r="H25" s="206"/>
      <c r="I25" s="206"/>
      <c r="J25" s="125"/>
      <c r="K25" s="124"/>
      <c r="L25" s="110" t="s">
        <v>174</v>
      </c>
      <c r="M25" s="206" t="s">
        <v>178</v>
      </c>
      <c r="N25" s="206"/>
      <c r="O25" s="206"/>
      <c r="P25" s="206"/>
    </row>
    <row r="26" spans="1:16" ht="13.5" customHeight="1" x14ac:dyDescent="0.25">
      <c r="B26" s="207"/>
      <c r="C26" s="125"/>
      <c r="D26" s="125"/>
      <c r="E26" s="110" t="s">
        <v>48</v>
      </c>
      <c r="F26" s="206" t="s">
        <v>179</v>
      </c>
      <c r="G26" s="206"/>
      <c r="H26" s="206"/>
      <c r="I26" s="206"/>
      <c r="J26" s="125"/>
      <c r="K26" s="125"/>
      <c r="L26" s="110" t="s">
        <v>181</v>
      </c>
      <c r="M26" s="206" t="s">
        <v>178</v>
      </c>
      <c r="N26" s="206"/>
      <c r="O26" s="206"/>
      <c r="P26" s="20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200" t="s">
        <v>49</v>
      </c>
      <c r="C28" s="200"/>
      <c r="D28" s="20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5">
        <v>0.3979166666666667</v>
      </c>
      <c r="D30" s="116">
        <v>6.3888888888888884E-2</v>
      </c>
      <c r="E30" s="108"/>
      <c r="F30" s="108"/>
      <c r="G30" s="108"/>
      <c r="H30" s="108"/>
      <c r="I30" s="108"/>
      <c r="J30" s="108"/>
      <c r="K30" s="109"/>
      <c r="L30" s="108"/>
      <c r="M30" s="108"/>
      <c r="N30" s="108"/>
      <c r="O30" s="108"/>
      <c r="P30" s="106">
        <f>SUM(C30:J30,L30:N30)</f>
        <v>0.46180555555555558</v>
      </c>
    </row>
    <row r="31" spans="1:16" ht="14.1" customHeight="1" x14ac:dyDescent="0.25">
      <c r="B31" s="23" t="s">
        <v>168</v>
      </c>
      <c r="C31" s="129">
        <v>0.3979166666666667</v>
      </c>
      <c r="D31" s="130">
        <v>6.3888888888888884E-2</v>
      </c>
      <c r="E31" s="99"/>
      <c r="F31" s="99"/>
      <c r="G31" s="99"/>
      <c r="H31" s="99"/>
      <c r="I31" s="99"/>
      <c r="J31" s="99"/>
      <c r="K31" s="130">
        <v>2.1527777777777781E-2</v>
      </c>
      <c r="L31" s="99"/>
      <c r="M31" s="99"/>
      <c r="N31" s="99"/>
      <c r="O31" s="100"/>
      <c r="P31" s="106">
        <f>SUM(C31:N31)</f>
        <v>0.48333333333333334</v>
      </c>
    </row>
    <row r="32" spans="1:16" ht="14.1" customHeight="1" x14ac:dyDescent="0.25">
      <c r="B32" s="23" t="s">
        <v>64</v>
      </c>
      <c r="C32" s="131">
        <v>0.3979166666666667</v>
      </c>
      <c r="D32" s="137">
        <v>6.3888888888888884E-2</v>
      </c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0.46180555555555558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0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2.1527777777777781E-2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2.1527777777777757E-2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4" t="s">
        <v>66</v>
      </c>
      <c r="C36" s="192"/>
      <c r="D36" s="192"/>
      <c r="E36" s="198"/>
      <c r="F36" s="198"/>
      <c r="G36" s="198"/>
      <c r="H36" s="198"/>
      <c r="I36" s="198"/>
      <c r="J36" s="198"/>
      <c r="K36" s="199"/>
      <c r="L36" s="199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7"/>
      <c r="D38" s="192"/>
      <c r="E38" s="192"/>
      <c r="F38" s="192"/>
      <c r="G38" s="192"/>
      <c r="H38" s="192"/>
      <c r="I38" s="192"/>
      <c r="J38" s="192"/>
      <c r="K38" s="193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3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3"/>
      <c r="L40" s="192"/>
      <c r="M40" s="192"/>
      <c r="N40" s="192"/>
      <c r="O40" s="192"/>
      <c r="P40" s="192"/>
    </row>
    <row r="41" spans="2:16" ht="18" customHeight="1" x14ac:dyDescent="0.25">
      <c r="B41" s="196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67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182" t="s">
        <v>190</v>
      </c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4"/>
    </row>
    <row r="45" spans="2:16" ht="14.1" customHeight="1" x14ac:dyDescent="0.25">
      <c r="B45" s="185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86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8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165</v>
      </c>
      <c r="C53" s="170"/>
      <c r="D53" s="91"/>
      <c r="E53" s="91"/>
      <c r="F53" s="91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164</v>
      </c>
      <c r="C54" s="172"/>
      <c r="D54" s="172"/>
      <c r="E54" s="172"/>
      <c r="F54" s="91">
        <v>1731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68</v>
      </c>
      <c r="C56" s="1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1" t="s">
        <v>69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70</v>
      </c>
      <c r="O57" s="152"/>
      <c r="P57" s="155"/>
    </row>
    <row r="58" spans="2:16" ht="17.100000000000001" customHeight="1" x14ac:dyDescent="0.25">
      <c r="B58" s="156" t="s">
        <v>71</v>
      </c>
      <c r="C58" s="157"/>
      <c r="D58" s="158"/>
      <c r="E58" s="156" t="s">
        <v>72</v>
      </c>
      <c r="F58" s="157"/>
      <c r="G58" s="158"/>
      <c r="H58" s="157" t="s">
        <v>73</v>
      </c>
      <c r="I58" s="157"/>
      <c r="J58" s="157"/>
      <c r="K58" s="159" t="s">
        <v>74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75</v>
      </c>
      <c r="C59" s="139"/>
      <c r="D59" s="30" t="b">
        <v>1</v>
      </c>
      <c r="E59" s="138" t="s">
        <v>76</v>
      </c>
      <c r="F59" s="139"/>
      <c r="G59" s="30" t="b">
        <v>1</v>
      </c>
      <c r="H59" s="146" t="s">
        <v>77</v>
      </c>
      <c r="I59" s="139"/>
      <c r="J59" s="30" t="b">
        <v>1</v>
      </c>
      <c r="K59" s="146" t="s">
        <v>78</v>
      </c>
      <c r="L59" s="139"/>
      <c r="M59" s="30" t="b">
        <v>1</v>
      </c>
      <c r="N59" s="147" t="s">
        <v>79</v>
      </c>
      <c r="O59" s="139"/>
      <c r="P59" s="30" t="b">
        <v>1</v>
      </c>
    </row>
    <row r="60" spans="2:16" ht="20.100000000000001" customHeight="1" x14ac:dyDescent="0.25">
      <c r="B60" s="138" t="s">
        <v>80</v>
      </c>
      <c r="C60" s="139"/>
      <c r="D60" s="30" t="b">
        <v>1</v>
      </c>
      <c r="E60" s="138" t="s">
        <v>81</v>
      </c>
      <c r="F60" s="139"/>
      <c r="G60" s="30" t="b">
        <v>1</v>
      </c>
      <c r="H60" s="146" t="s">
        <v>82</v>
      </c>
      <c r="I60" s="139"/>
      <c r="J60" s="30" t="b">
        <v>1</v>
      </c>
      <c r="K60" s="146" t="s">
        <v>83</v>
      </c>
      <c r="L60" s="139"/>
      <c r="M60" s="30" t="b">
        <v>1</v>
      </c>
      <c r="N60" s="147" t="s">
        <v>84</v>
      </c>
      <c r="O60" s="139"/>
      <c r="P60" s="30" t="b">
        <v>1</v>
      </c>
    </row>
    <row r="61" spans="2:16" ht="20.100000000000001" customHeight="1" x14ac:dyDescent="0.25">
      <c r="B61" s="138" t="s">
        <v>85</v>
      </c>
      <c r="C61" s="139"/>
      <c r="D61" s="30" t="b">
        <v>1</v>
      </c>
      <c r="E61" s="138" t="s">
        <v>86</v>
      </c>
      <c r="F61" s="139"/>
      <c r="G61" s="30" t="b">
        <v>1</v>
      </c>
      <c r="H61" s="146" t="s">
        <v>87</v>
      </c>
      <c r="I61" s="139"/>
      <c r="J61" s="30" t="b">
        <v>1</v>
      </c>
      <c r="K61" s="146" t="s">
        <v>88</v>
      </c>
      <c r="L61" s="139"/>
      <c r="M61" s="30" t="b">
        <v>1</v>
      </c>
      <c r="N61" s="147" t="s">
        <v>89</v>
      </c>
      <c r="O61" s="139"/>
      <c r="P61" s="30" t="b">
        <v>1</v>
      </c>
    </row>
    <row r="62" spans="2:16" ht="20.100000000000001" customHeight="1" x14ac:dyDescent="0.25">
      <c r="B62" s="146" t="s">
        <v>87</v>
      </c>
      <c r="C62" s="139"/>
      <c r="D62" s="30" t="b">
        <v>1</v>
      </c>
      <c r="E62" s="138" t="s">
        <v>90</v>
      </c>
      <c r="F62" s="139"/>
      <c r="G62" s="30" t="b">
        <v>1</v>
      </c>
      <c r="H62" s="146" t="s">
        <v>91</v>
      </c>
      <c r="I62" s="139"/>
      <c r="J62" s="30" t="b">
        <v>0</v>
      </c>
      <c r="K62" s="146" t="s">
        <v>92</v>
      </c>
      <c r="L62" s="139"/>
      <c r="M62" s="30" t="b">
        <v>1</v>
      </c>
      <c r="N62" s="147" t="s">
        <v>82</v>
      </c>
      <c r="O62" s="139"/>
      <c r="P62" s="30" t="b">
        <v>1</v>
      </c>
    </row>
    <row r="63" spans="2:16" ht="20.100000000000001" customHeight="1" x14ac:dyDescent="0.25">
      <c r="B63" s="146" t="s">
        <v>93</v>
      </c>
      <c r="C63" s="139"/>
      <c r="D63" s="30" t="b">
        <v>1</v>
      </c>
      <c r="E63" s="138" t="s">
        <v>94</v>
      </c>
      <c r="F63" s="139"/>
      <c r="G63" s="30" t="b">
        <v>1</v>
      </c>
      <c r="H63" s="35"/>
      <c r="I63" s="36"/>
      <c r="J63" s="37"/>
      <c r="K63" s="146" t="s">
        <v>95</v>
      </c>
      <c r="L63" s="139"/>
      <c r="M63" s="30" t="b">
        <v>1</v>
      </c>
      <c r="N63" s="147" t="s">
        <v>163</v>
      </c>
      <c r="O63" s="139"/>
      <c r="P63" s="30" t="b">
        <v>1</v>
      </c>
    </row>
    <row r="64" spans="2:16" ht="20.100000000000001" customHeight="1" x14ac:dyDescent="0.25">
      <c r="B64" s="146" t="s">
        <v>96</v>
      </c>
      <c r="C64" s="139"/>
      <c r="D64" s="30" t="b">
        <v>0</v>
      </c>
      <c r="E64" s="138" t="s">
        <v>97</v>
      </c>
      <c r="F64" s="139"/>
      <c r="G64" s="30" t="b">
        <v>1</v>
      </c>
      <c r="H64" s="38"/>
      <c r="I64" s="39"/>
      <c r="J64" s="40"/>
      <c r="K64" s="148" t="s">
        <v>98</v>
      </c>
      <c r="L64" s="14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8" t="s">
        <v>161</v>
      </c>
      <c r="F65" s="13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0" t="s">
        <v>104</v>
      </c>
      <c r="C69" s="140"/>
      <c r="D69" s="48"/>
      <c r="E69" s="48"/>
      <c r="F69" s="142" t="s">
        <v>105</v>
      </c>
      <c r="G69" s="144" t="s">
        <v>106</v>
      </c>
      <c r="H69" s="48"/>
      <c r="I69" s="140" t="s">
        <v>107</v>
      </c>
      <c r="J69" s="140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41"/>
      <c r="C70" s="141"/>
      <c r="D70" s="52"/>
      <c r="E70" s="53"/>
      <c r="F70" s="143"/>
      <c r="G70" s="145"/>
      <c r="H70" s="54"/>
      <c r="I70" s="141"/>
      <c r="J70" s="141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7">
        <v>-155.30000000000001</v>
      </c>
      <c r="D72" s="117">
        <v>-156.31899999999999</v>
      </c>
      <c r="E72" s="74" t="s">
        <v>117</v>
      </c>
      <c r="F72" s="117">
        <v>19</v>
      </c>
      <c r="G72" s="117">
        <v>18</v>
      </c>
      <c r="H72" s="82"/>
      <c r="I72" s="63" t="s">
        <v>118</v>
      </c>
      <c r="J72" s="31">
        <v>0</v>
      </c>
      <c r="K72" s="64" t="s">
        <v>172</v>
      </c>
      <c r="L72" s="31">
        <v>1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7">
        <v>-133.69999999999999</v>
      </c>
      <c r="D73" s="117">
        <v>-134.214</v>
      </c>
      <c r="E73" s="75" t="s">
        <v>121</v>
      </c>
      <c r="F73" s="119">
        <v>29</v>
      </c>
      <c r="G73" s="119">
        <v>29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1</v>
      </c>
      <c r="Q73" s="69">
        <v>1</v>
      </c>
    </row>
    <row r="74" spans="2:17" ht="20.100000000000001" customHeight="1" x14ac:dyDescent="0.25">
      <c r="B74" s="66" t="s">
        <v>125</v>
      </c>
      <c r="C74" s="117">
        <v>-211.6</v>
      </c>
      <c r="D74" s="117">
        <v>-211.8</v>
      </c>
      <c r="E74" s="75" t="s">
        <v>126</v>
      </c>
      <c r="F74" s="120">
        <v>20</v>
      </c>
      <c r="G74" s="120">
        <v>20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7">
        <v>-112.9</v>
      </c>
      <c r="D75" s="117">
        <v>-113.9</v>
      </c>
      <c r="E75" s="75" t="s">
        <v>131</v>
      </c>
      <c r="F75" s="120">
        <v>40</v>
      </c>
      <c r="G75" s="120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7">
        <v>23.5</v>
      </c>
      <c r="D76" s="117">
        <v>22.9</v>
      </c>
      <c r="E76" s="75" t="s">
        <v>136</v>
      </c>
      <c r="F76" s="120">
        <v>10</v>
      </c>
      <c r="G76" s="120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7">
        <v>27.4</v>
      </c>
      <c r="D77" s="117">
        <v>26.3</v>
      </c>
      <c r="E77" s="75" t="s">
        <v>141</v>
      </c>
      <c r="F77" s="120">
        <v>150</v>
      </c>
      <c r="G77" s="120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7">
        <v>20.399999999999999</v>
      </c>
      <c r="D78" s="117">
        <v>20.09</v>
      </c>
      <c r="E78" s="75" t="s">
        <v>146</v>
      </c>
      <c r="F78" s="121"/>
      <c r="G78" s="121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7">
        <v>21.2</v>
      </c>
      <c r="D79" s="117">
        <v>20.76</v>
      </c>
      <c r="E79" s="74" t="s">
        <v>151</v>
      </c>
      <c r="F79" s="117">
        <v>10</v>
      </c>
      <c r="G79" s="117">
        <v>4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8">
        <v>3.7400000000000001E-5</v>
      </c>
      <c r="D80" s="118">
        <v>3.82E-5</v>
      </c>
      <c r="E80" s="75" t="s">
        <v>156</v>
      </c>
      <c r="F80" s="119">
        <v>47</v>
      </c>
      <c r="G80" s="119">
        <v>71</v>
      </c>
      <c r="H80" s="82"/>
      <c r="I80" s="64" t="s">
        <v>157</v>
      </c>
      <c r="J80" s="31">
        <v>0</v>
      </c>
      <c r="K80" s="63" t="s">
        <v>158</v>
      </c>
      <c r="L80" s="31">
        <v>2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4" t="s">
        <v>160</v>
      </c>
      <c r="C84" s="204"/>
    </row>
    <row r="85" spans="2:16" ht="15" customHeight="1" x14ac:dyDescent="0.25">
      <c r="B85" s="182" t="s">
        <v>191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4"/>
    </row>
    <row r="86" spans="2:16" ht="15" customHeight="1" x14ac:dyDescent="0.25">
      <c r="B86" s="205"/>
      <c r="C86" s="19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1"/>
    </row>
    <row r="87" spans="2:16" ht="15" customHeight="1" x14ac:dyDescent="0.25"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7"/>
    </row>
    <row r="88" spans="2:16" ht="15" customHeight="1" x14ac:dyDescent="0.25"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</row>
    <row r="89" spans="2:16" ht="15" customHeight="1" x14ac:dyDescent="0.25">
      <c r="B89" s="218"/>
      <c r="C89" s="210"/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1"/>
    </row>
    <row r="90" spans="2:16" ht="15" customHeight="1" x14ac:dyDescent="0.25"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7"/>
    </row>
    <row r="91" spans="2:16" ht="15" customHeight="1" x14ac:dyDescent="0.25"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</row>
    <row r="92" spans="2:16" ht="15" customHeight="1" x14ac:dyDescent="0.25">
      <c r="B92" s="209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1"/>
    </row>
    <row r="93" spans="2:16" ht="15" customHeight="1" x14ac:dyDescent="0.25">
      <c r="B93" s="209"/>
      <c r="C93" s="210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1"/>
    </row>
    <row r="94" spans="2:16" ht="15" customHeight="1" x14ac:dyDescent="0.25">
      <c r="B94" s="209"/>
      <c r="C94" s="210"/>
      <c r="D94" s="210"/>
      <c r="E94" s="210"/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1"/>
    </row>
    <row r="95" spans="2:16" ht="15" customHeight="1" x14ac:dyDescent="0.25">
      <c r="B95" s="209"/>
      <c r="C95" s="210"/>
      <c r="D95" s="210"/>
      <c r="E95" s="210"/>
      <c r="F95" s="210"/>
      <c r="G95" s="210"/>
      <c r="H95" s="210"/>
      <c r="I95" s="210"/>
      <c r="J95" s="210"/>
      <c r="K95" s="210"/>
      <c r="L95" s="210"/>
      <c r="M95" s="210"/>
      <c r="N95" s="210"/>
      <c r="O95" s="210"/>
      <c r="P95" s="211"/>
    </row>
    <row r="96" spans="2:16" ht="15" customHeight="1" x14ac:dyDescent="0.25">
      <c r="B96" s="209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1"/>
    </row>
    <row r="97" spans="2:16" ht="15" customHeight="1" x14ac:dyDescent="0.25">
      <c r="B97" s="209"/>
      <c r="C97" s="210"/>
      <c r="D97" s="210"/>
      <c r="E97" s="210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1"/>
    </row>
    <row r="98" spans="2:16" ht="15" customHeight="1" x14ac:dyDescent="0.25">
      <c r="B98" s="209"/>
      <c r="C98" s="210"/>
      <c r="D98" s="210"/>
      <c r="E98" s="210"/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1"/>
    </row>
    <row r="99" spans="2:16" ht="15" customHeight="1" x14ac:dyDescent="0.25"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2025-06-18T03:10:29Z</dcterms:modified>
</cp:coreProperties>
</file>