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3" i="1"/>
  <c r="I18" i="1" l="1"/>
  <c r="H18" i="1"/>
  <c r="J18" i="1" l="1"/>
  <c r="J19" i="1" s="1"/>
  <c r="G18" i="1"/>
  <c r="F18" i="1"/>
  <c r="E18" i="1"/>
  <c r="D18" i="1" l="1"/>
  <c r="C23" i="1" l="1"/>
  <c r="P18" i="1"/>
  <c r="P33" i="1"/>
  <c r="P32" i="1"/>
  <c r="P31" i="1"/>
  <c r="C25" i="1" l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<sst xmlns="http://schemas.openxmlformats.org/spreadsheetml/2006/main" count="214" uniqueCount="196">
  <si>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</si>
  <si>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</si>
  <si>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</si>
  <si>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</si>
  <si>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</si>
  <si>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</si>
  <si>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</si>
  <si>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</si>
  <si>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</si>
  <si>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</si>
  <si>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</si>
  <si>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</si>
  <si>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</si>
  <si>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</si>
  <si>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</si>
  <si>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</si>
  <si>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</si>
  <si>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</si>
  <si>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</si>
  <si>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</si>
  <si>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</si>
  <si>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</si>
  <si>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</si>
  <si>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</si>
  <si>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</si>
  <si>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</si>
  <si>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</si>
  <si>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</si>
  <si>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</si>
  <si>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</si>
  <si>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</si>
  <si>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</si>
  <si>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</si>
  <si>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</si>
  <si>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</si>
  <si>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</si>
  <si>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</si>
  <si>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</si>
  <si>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</si>
  <si>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</si>
  <si>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</si>
  <si>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</si>
  <si>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</si>
  <si>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</si>
  <si>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</si>
  <si>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</si>
  <si>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</si>
  <si>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</si>
  <si>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</si>
  <si>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</si>
  <si>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</si>
  <si>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</si>
  <si>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</si>
  <si>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</si>
  <si>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</si>
  <si>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</si>
  <si>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</si>
  <si>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</si>
  <si>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</si>
  <si>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</si>
  <si>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</si>
  <si>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</si>
  <si>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</si>
  <si>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</si>
  <si>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</si>
  <si>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</si>
  <si>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</si>
  <si>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</si>
  <si>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</si>
  <si>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</si>
  <si>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</si>
  <si>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</si>
  <si>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</si>
  <si>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</si>
  <si>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</si>
  <si>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</si>
  <si>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</si>
  <si>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</si>
  <si>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</si>
  <si>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</si>
  <si>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</si>
  <si>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</si>
  <si>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</si>
  <si>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</si>
  <si>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</si>
  <si>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</si>
  <si>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</si>
  <si>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</si>
  <si>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</si>
  <si>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</si>
  <si>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</si>
  <si>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</si>
  <si>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</si>
  <si>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</si>
  <si>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</si>
  <si>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</si>
  <si>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</si>
  <si>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</si>
  <si>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</si>
  <si>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</si>
  <si>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</si>
  <si>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</si>
  <si>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</si>
  <si>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</si>
  <si>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</si>
  <si>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</si>
  <si>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</si>
  <si>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</si>
  <si>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</si>
  <si>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</si>
  <si>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</si>
  <si>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</si>
  <si>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</si>
  <si>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</si>
  <si>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</si>
  <si>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</si>
  <si>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</si>
  <si>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</si>
  <si>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</si>
  <si>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</si>
  <si>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</si>
  <si>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</si>
  <si>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</si>
  <si>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</si>
  <si>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</si>
  <si>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</si>
  <si>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</si>
  <si>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</si>
  <si>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</si>
  <si>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</si>
  <si>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</si>
  <si>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</si>
  <si>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</si>
  <si>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</si>
  <si>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</si>
  <si>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</si>
  <si>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</si>
  <si>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</si>
  <si>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</si>
  <si>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</si>
  <si>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</si>
  <si>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</si>
  <si>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</si>
  <si>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</si>
  <si>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</si>
  <si>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</si>
  <si>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</si>
  <si>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</si>
  <si>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</si>
  <si>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</si>
  <si>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</si>
  <si>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</si>
  <si>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</si>
  <si>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</si>
  <si>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</si>
  <si>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</si>
  <si>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</si>
  <si>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</si>
  <si>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</si>
  <si>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</si>
  <si>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</si>
  <si>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</si>
  <si>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</si>
  <si>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</si>
  <si>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</si>
  <si>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</si>
  <si>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</si>
  <si>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</si>
  <si>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</si>
  <si>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</si>
  <si>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</si>
  <si>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</si>
  <si>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</si>
  <si>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</si>
  <si>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</si>
  <si>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</si>
  <si>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</si>
  <si>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</si>
  <si>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</si>
  <si>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</si>
  <si>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</si>
  <si>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</si>
  <si>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</si>
  <si>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</si>
  <si>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</si>
  <si>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</si>
  <si>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N</t>
    <phoneticPr fontId="3" type="noConversion"/>
  </si>
  <si>
    <t>N</t>
    <phoneticPr fontId="3" type="noConversion"/>
  </si>
  <si>
    <t>김부진</t>
    <phoneticPr fontId="3" type="noConversion"/>
  </si>
  <si>
    <t>N</t>
    <phoneticPr fontId="3" type="noConversion"/>
  </si>
  <si>
    <t>KSP</t>
    <phoneticPr fontId="3" type="noConversion"/>
  </si>
  <si>
    <t xml:space="preserve"> 20s/65k 20s/36k 20s/24k 32s/27k 50s/28k </t>
    <phoneticPr fontId="3" type="noConversion"/>
  </si>
  <si>
    <t xml:space="preserve">20s/31k 22s/27k 30s/27k 41s/29k 60s/30k </t>
    <phoneticPr fontId="3" type="noConversion"/>
  </si>
  <si>
    <t>M_032525-032526:M</t>
    <phoneticPr fontId="3" type="noConversion"/>
  </si>
  <si>
    <t>M_032677-032678:T</t>
    <phoneticPr fontId="3" type="noConversion"/>
  </si>
  <si>
    <t>1. 방풍막 분리 (돔셔터 AutoSync 기능 오류)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</si>
</sst>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7" sqref="G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45823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7">
        <v>0.70138888888888884</v>
      </c>
      <c r="D9" s="128">
        <v>1.5</v>
      </c>
      <c r="E9" s="128">
        <v>9</v>
      </c>
      <c r="F9" s="128">
        <v>46</v>
      </c>
      <c r="G9" s="110" t="s">
        <v>189</v>
      </c>
      <c r="H9" s="128">
        <v>3</v>
      </c>
      <c r="I9" s="110">
        <v>76.599999999999994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7">
        <v>0.9375</v>
      </c>
      <c r="D10" s="128">
        <v>1.34</v>
      </c>
      <c r="E10" s="128">
        <v>6</v>
      </c>
      <c r="F10" s="128">
        <v>58</v>
      </c>
      <c r="G10" s="110" t="s">
        <v>186</v>
      </c>
      <c r="H10" s="128">
        <v>3.2</v>
      </c>
      <c r="I10" s="114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0.1875</v>
      </c>
      <c r="D11" s="131">
        <v>1.61</v>
      </c>
      <c r="E11" s="131">
        <v>6.6</v>
      </c>
      <c r="F11" s="131">
        <v>61</v>
      </c>
      <c r="G11" s="110" t="s">
        <v>187</v>
      </c>
      <c r="H11" s="128">
        <v>1.4</v>
      </c>
      <c r="I11" s="132"/>
      <c r="J11" s="112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1.4833333333333334</v>
      </c>
      <c r="E12" s="12">
        <f>AVERAGE(E9:E11)</f>
        <v>7.2</v>
      </c>
      <c r="F12" s="13">
        <f>AVERAGE(F9:F11)</f>
        <v>55</v>
      </c>
      <c r="G12" s="14"/>
      <c r="H12" s="15">
        <f>AVERAGE(H9:H11)</f>
        <v>2.5333333333333332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5" t="s">
        <v>176</v>
      </c>
      <c r="E16" s="110" t="s">
        <v>177</v>
      </c>
      <c r="F16" s="110" t="s">
        <v>183</v>
      </c>
      <c r="G16" s="110" t="s">
        <v>178</v>
      </c>
      <c r="H16" s="110" t="s">
        <v>190</v>
      </c>
      <c r="I16" s="110" t="s">
        <v>177</v>
      </c>
      <c r="J16" s="110" t="s">
        <v>176</v>
      </c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3">
        <v>0.61805555555555558</v>
      </c>
      <c r="D17" s="127">
        <v>0.625</v>
      </c>
      <c r="E17" s="123">
        <v>0.68194444444444446</v>
      </c>
      <c r="F17" s="123">
        <v>0.70277777777777783</v>
      </c>
      <c r="G17" s="123">
        <v>0.74722222222222223</v>
      </c>
      <c r="H17" s="123">
        <v>0.14444444444444446</v>
      </c>
      <c r="I17" s="123">
        <v>0.17361111111111113</v>
      </c>
      <c r="J17" s="123">
        <v>0.19236111111111112</v>
      </c>
      <c r="K17" s="93"/>
      <c r="L17" s="93"/>
      <c r="M17" s="93"/>
      <c r="N17" s="93"/>
      <c r="O17" s="93"/>
      <c r="P17" s="123">
        <v>0.19791666666666666</v>
      </c>
    </row>
    <row r="18" spans="1:16" s="76" customFormat="1" ht="14.1" customHeight="1" x14ac:dyDescent="0.25">
      <c r="A18" s="32"/>
      <c r="B18" s="22" t="s">
        <v>42</v>
      </c>
      <c r="C18" s="124">
        <v>32469</v>
      </c>
      <c r="D18" s="110">
        <f>C18+1</f>
        <v>32470</v>
      </c>
      <c r="E18" s="110">
        <f t="shared" ref="E18:J18" si="0">D19+1</f>
        <v>32485</v>
      </c>
      <c r="F18" s="110">
        <f t="shared" si="0"/>
        <v>32497</v>
      </c>
      <c r="G18" s="110">
        <f t="shared" si="0"/>
        <v>32527</v>
      </c>
      <c r="H18" s="110">
        <f t="shared" si="0"/>
        <v>32788</v>
      </c>
      <c r="I18" s="110">
        <f t="shared" si="0"/>
        <v>32807</v>
      </c>
      <c r="J18" s="110">
        <f t="shared" si="0"/>
        <v>32818</v>
      </c>
      <c r="K18" s="110"/>
      <c r="L18" s="93"/>
      <c r="M18" s="93"/>
      <c r="N18" s="93"/>
      <c r="O18" s="93"/>
      <c r="P18" s="110">
        <f>MAX(C18:O19)+1</f>
        <v>32823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32484</v>
      </c>
      <c r="E19" s="129">
        <v>32496</v>
      </c>
      <c r="F19" s="129">
        <v>32526</v>
      </c>
      <c r="G19" s="129">
        <v>32787</v>
      </c>
      <c r="H19" s="129">
        <v>32806</v>
      </c>
      <c r="I19" s="129">
        <f>I18+10</f>
        <v>32817</v>
      </c>
      <c r="J19" s="129">
        <f>J18+4</f>
        <v>32822</v>
      </c>
      <c r="K19" s="129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15</v>
      </c>
      <c r="E20" s="86">
        <f t="shared" ref="E20:O20" si="1">IF(ISNUMBER(E18),E19-E18+1,"")</f>
        <v>12</v>
      </c>
      <c r="F20" s="86">
        <f t="shared" si="1"/>
        <v>30</v>
      </c>
      <c r="G20" s="86">
        <f t="shared" si="1"/>
        <v>261</v>
      </c>
      <c r="H20" s="86">
        <f>IF(ISNUMBER(H18),H19-H18+1,"")</f>
        <v>19</v>
      </c>
      <c r="I20" s="86">
        <f>IF(ISNUMBER(I18),I19-I18+1,"")</f>
        <v>11</v>
      </c>
      <c r="J20" s="86">
        <f t="shared" si="1"/>
        <v>5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45</v>
      </c>
      <c r="C22" s="22" t="s">
        <v>21</v>
      </c>
      <c r="D22" s="22" t="s">
        <v>23</v>
      </c>
      <c r="E22" s="22" t="s">
        <v>46</v>
      </c>
      <c r="F22" s="203" t="s">
        <v>47</v>
      </c>
      <c r="G22" s="203"/>
      <c r="H22" s="203"/>
      <c r="I22" s="203"/>
      <c r="J22" s="22" t="s">
        <v>21</v>
      </c>
      <c r="K22" s="22" t="s">
        <v>23</v>
      </c>
      <c r="L22" s="22" t="s">
        <v>46</v>
      </c>
      <c r="M22" s="203" t="s">
        <v>47</v>
      </c>
      <c r="N22" s="203"/>
      <c r="O22" s="203"/>
      <c r="P22" s="203"/>
    </row>
    <row r="23" spans="1:16" ht="13.5" customHeight="1" x14ac:dyDescent="0.25">
      <c r="B23" s="202"/>
      <c r="C23" s="125">
        <f>D18+5</f>
        <v>32475</v>
      </c>
      <c r="D23" s="125">
        <f>C23+4</f>
        <v>32479</v>
      </c>
      <c r="E23" s="111" t="s">
        <v>184</v>
      </c>
      <c r="F23" s="201" t="s">
        <v>191</v>
      </c>
      <c r="G23" s="201"/>
      <c r="H23" s="201"/>
      <c r="I23" s="201"/>
      <c r="J23" s="125"/>
      <c r="K23" s="125"/>
      <c r="L23" s="110" t="s">
        <v>185</v>
      </c>
      <c r="M23" s="201" t="s">
        <v>179</v>
      </c>
      <c r="N23" s="201"/>
      <c r="O23" s="201"/>
      <c r="P23" s="201"/>
    </row>
    <row r="24" spans="1:16" ht="13.5" customHeight="1" x14ac:dyDescent="0.25">
      <c r="B24" s="202"/>
      <c r="C24" s="126"/>
      <c r="D24" s="126"/>
      <c r="E24" s="110" t="s">
        <v>174</v>
      </c>
      <c r="F24" s="201" t="s">
        <v>179</v>
      </c>
      <c r="G24" s="201"/>
      <c r="H24" s="201"/>
      <c r="I24" s="201"/>
      <c r="J24" s="126"/>
      <c r="K24" s="126"/>
      <c r="L24" s="110" t="s">
        <v>181</v>
      </c>
      <c r="M24" s="201" t="s">
        <v>179</v>
      </c>
      <c r="N24" s="201"/>
      <c r="O24" s="201"/>
      <c r="P24" s="201"/>
    </row>
    <row r="25" spans="1:16" ht="13.5" customHeight="1" x14ac:dyDescent="0.25">
      <c r="B25" s="202"/>
      <c r="C25" s="126">
        <f>D23+1</f>
        <v>32480</v>
      </c>
      <c r="D25" s="125">
        <f>C25+4</f>
        <v>32484</v>
      </c>
      <c r="E25" s="110" t="s">
        <v>181</v>
      </c>
      <c r="F25" s="201" t="s">
        <v>192</v>
      </c>
      <c r="G25" s="201"/>
      <c r="H25" s="201"/>
      <c r="I25" s="201"/>
      <c r="J25" s="126"/>
      <c r="K25" s="125"/>
      <c r="L25" s="110" t="s">
        <v>174</v>
      </c>
      <c r="M25" s="201" t="s">
        <v>179</v>
      </c>
      <c r="N25" s="201"/>
      <c r="O25" s="201"/>
      <c r="P25" s="201"/>
    </row>
    <row r="26" spans="1:16" ht="13.5" customHeight="1" x14ac:dyDescent="0.25">
      <c r="B26" s="202"/>
      <c r="C26" s="126"/>
      <c r="D26" s="126"/>
      <c r="E26" s="110" t="s">
        <v>48</v>
      </c>
      <c r="F26" s="201" t="s">
        <v>180</v>
      </c>
      <c r="G26" s="201"/>
      <c r="H26" s="201"/>
      <c r="I26" s="201"/>
      <c r="J26" s="126"/>
      <c r="K26" s="126"/>
      <c r="L26" s="110" t="s">
        <v>182</v>
      </c>
      <c r="M26" s="201" t="s">
        <v>179</v>
      </c>
      <c r="N26" s="201"/>
      <c r="O26" s="201"/>
      <c r="P26" s="201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6">
        <v>0.3972222222222222</v>
      </c>
      <c r="D30" s="117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4">
        <v>0.3972222222222222</v>
      </c>
      <c r="D31" s="215">
        <v>7.3611111111111113E-2</v>
      </c>
      <c r="E31" s="99"/>
      <c r="F31" s="99"/>
      <c r="G31" s="99"/>
      <c r="H31" s="99"/>
      <c r="I31" s="99"/>
      <c r="J31" s="99"/>
      <c r="K31" s="215">
        <v>3.8194444444444441E-2</v>
      </c>
      <c r="L31" s="99"/>
      <c r="M31" s="99"/>
      <c r="N31" s="99"/>
      <c r="O31" s="100"/>
      <c r="P31" s="106">
        <f>SUM(C31:N31)</f>
        <v>0.50902777777777775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0.3972222222222222</v>
      </c>
      <c r="D34" s="96">
        <f t="shared" ref="D34:P34" si="2">D31-D32-D33</f>
        <v>7.3611111111111113E-2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3.8194444444444441E-2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0.50902777777777775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66</v>
      </c>
      <c r="C36" s="187" t="s">
        <v>193</v>
      </c>
      <c r="D36" s="187"/>
      <c r="E36" s="187" t="s">
        <v>194</v>
      </c>
      <c r="F36" s="187"/>
      <c r="G36" s="193"/>
      <c r="H36" s="193"/>
      <c r="I36" s="193"/>
      <c r="J36" s="193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7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1">
        <v>1550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30" t="b">
        <v>1</v>
      </c>
      <c r="E59" s="133" t="s">
        <v>76</v>
      </c>
      <c r="F59" s="134"/>
      <c r="G59" s="30" t="b">
        <v>1</v>
      </c>
      <c r="H59" s="141" t="s">
        <v>77</v>
      </c>
      <c r="I59" s="134"/>
      <c r="J59" s="30" t="b">
        <v>1</v>
      </c>
      <c r="K59" s="141" t="s">
        <v>78</v>
      </c>
      <c r="L59" s="134"/>
      <c r="M59" s="30" t="b">
        <v>1</v>
      </c>
      <c r="N59" s="142" t="s">
        <v>79</v>
      </c>
      <c r="O59" s="134"/>
      <c r="P59" s="30" t="b">
        <v>1</v>
      </c>
    </row>
    <row r="60" spans="2:16" ht="20.100000000000001" customHeight="1" x14ac:dyDescent="0.25">
      <c r="B60" s="133" t="s">
        <v>80</v>
      </c>
      <c r="C60" s="134"/>
      <c r="D60" s="30" t="b">
        <v>1</v>
      </c>
      <c r="E60" s="133" t="s">
        <v>81</v>
      </c>
      <c r="F60" s="134"/>
      <c r="G60" s="30" t="b">
        <v>1</v>
      </c>
      <c r="H60" s="141" t="s">
        <v>82</v>
      </c>
      <c r="I60" s="134"/>
      <c r="J60" s="30" t="b">
        <v>1</v>
      </c>
      <c r="K60" s="141" t="s">
        <v>83</v>
      </c>
      <c r="L60" s="134"/>
      <c r="M60" s="30" t="b">
        <v>1</v>
      </c>
      <c r="N60" s="142" t="s">
        <v>84</v>
      </c>
      <c r="O60" s="134"/>
      <c r="P60" s="30" t="b">
        <v>1</v>
      </c>
    </row>
    <row r="61" spans="2:16" ht="20.100000000000001" customHeight="1" x14ac:dyDescent="0.25">
      <c r="B61" s="133" t="s">
        <v>85</v>
      </c>
      <c r="C61" s="134"/>
      <c r="D61" s="30" t="b">
        <v>1</v>
      </c>
      <c r="E61" s="133" t="s">
        <v>86</v>
      </c>
      <c r="F61" s="134"/>
      <c r="G61" s="30" t="b">
        <v>1</v>
      </c>
      <c r="H61" s="141" t="s">
        <v>87</v>
      </c>
      <c r="I61" s="134"/>
      <c r="J61" s="30" t="b">
        <v>1</v>
      </c>
      <c r="K61" s="141" t="s">
        <v>88</v>
      </c>
      <c r="L61" s="134"/>
      <c r="M61" s="30" t="b">
        <v>1</v>
      </c>
      <c r="N61" s="142" t="s">
        <v>89</v>
      </c>
      <c r="O61" s="134"/>
      <c r="P61" s="30" t="b">
        <v>1</v>
      </c>
    </row>
    <row r="62" spans="2:16" ht="20.100000000000001" customHeight="1" x14ac:dyDescent="0.25">
      <c r="B62" s="141" t="s">
        <v>87</v>
      </c>
      <c r="C62" s="134"/>
      <c r="D62" s="30" t="b">
        <v>1</v>
      </c>
      <c r="E62" s="133" t="s">
        <v>90</v>
      </c>
      <c r="F62" s="134"/>
      <c r="G62" s="30" t="b">
        <v>1</v>
      </c>
      <c r="H62" s="141" t="s">
        <v>91</v>
      </c>
      <c r="I62" s="134"/>
      <c r="J62" s="30" t="b">
        <v>0</v>
      </c>
      <c r="K62" s="141" t="s">
        <v>92</v>
      </c>
      <c r="L62" s="134"/>
      <c r="M62" s="30" t="b">
        <v>1</v>
      </c>
      <c r="N62" s="142" t="s">
        <v>82</v>
      </c>
      <c r="O62" s="134"/>
      <c r="P62" s="30" t="b">
        <v>1</v>
      </c>
    </row>
    <row r="63" spans="2:16" ht="20.100000000000001" customHeight="1" x14ac:dyDescent="0.25">
      <c r="B63" s="141" t="s">
        <v>93</v>
      </c>
      <c r="C63" s="134"/>
      <c r="D63" s="30" t="b">
        <v>1</v>
      </c>
      <c r="E63" s="133" t="s">
        <v>94</v>
      </c>
      <c r="F63" s="134"/>
      <c r="G63" s="30" t="b">
        <v>1</v>
      </c>
      <c r="H63" s="35"/>
      <c r="I63" s="36"/>
      <c r="J63" s="37"/>
      <c r="K63" s="141" t="s">
        <v>95</v>
      </c>
      <c r="L63" s="134"/>
      <c r="M63" s="30" t="b">
        <v>1</v>
      </c>
      <c r="N63" s="142" t="s">
        <v>163</v>
      </c>
      <c r="O63" s="134"/>
      <c r="P63" s="30" t="b">
        <v>1</v>
      </c>
    </row>
    <row r="64" spans="2:16" ht="20.100000000000001" customHeight="1" x14ac:dyDescent="0.25">
      <c r="B64" s="141" t="s">
        <v>96</v>
      </c>
      <c r="C64" s="134"/>
      <c r="D64" s="30" t="b">
        <v>0</v>
      </c>
      <c r="E64" s="133" t="s">
        <v>97</v>
      </c>
      <c r="F64" s="134"/>
      <c r="G64" s="30" t="b">
        <v>1</v>
      </c>
      <c r="H64" s="38"/>
      <c r="I64" s="39"/>
      <c r="J64" s="40"/>
      <c r="K64" s="143" t="s">
        <v>98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161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104</v>
      </c>
      <c r="C69" s="135"/>
      <c r="D69" s="48"/>
      <c r="E69" s="48"/>
      <c r="F69" s="137" t="s">
        <v>105</v>
      </c>
      <c r="G69" s="139" t="s">
        <v>106</v>
      </c>
      <c r="H69" s="48"/>
      <c r="I69" s="135" t="s">
        <v>107</v>
      </c>
      <c r="J69" s="13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8">
        <v>-154.6</v>
      </c>
      <c r="D72" s="118">
        <v>-155.6</v>
      </c>
      <c r="E72" s="74" t="s">
        <v>117</v>
      </c>
      <c r="F72" s="118">
        <v>19</v>
      </c>
      <c r="G72" s="118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8">
        <v>-134.5</v>
      </c>
      <c r="D73" s="118">
        <v>-134.1</v>
      </c>
      <c r="E73" s="75" t="s">
        <v>121</v>
      </c>
      <c r="F73" s="120">
        <v>28</v>
      </c>
      <c r="G73" s="120">
        <v>32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8">
        <v>-211</v>
      </c>
      <c r="D74" s="118">
        <v>-211.8</v>
      </c>
      <c r="E74" s="75" t="s">
        <v>126</v>
      </c>
      <c r="F74" s="121">
        <v>20</v>
      </c>
      <c r="G74" s="121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8">
        <v>-112.54</v>
      </c>
      <c r="D75" s="118">
        <v>-113.5</v>
      </c>
      <c r="E75" s="75" t="s">
        <v>131</v>
      </c>
      <c r="F75" s="121">
        <v>40</v>
      </c>
      <c r="G75" s="1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8">
        <v>24.3</v>
      </c>
      <c r="D76" s="118">
        <v>23.9</v>
      </c>
      <c r="E76" s="75" t="s">
        <v>136</v>
      </c>
      <c r="F76" s="121">
        <v>10</v>
      </c>
      <c r="G76" s="1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8">
        <v>28.6</v>
      </c>
      <c r="D77" s="118">
        <v>27.4</v>
      </c>
      <c r="E77" s="75" t="s">
        <v>141</v>
      </c>
      <c r="F77" s="121">
        <v>150</v>
      </c>
      <c r="G77" s="1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8">
        <v>21.1</v>
      </c>
      <c r="D78" s="118">
        <v>21.1</v>
      </c>
      <c r="E78" s="75" t="s">
        <v>146</v>
      </c>
      <c r="F78" s="122"/>
      <c r="G78" s="1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8">
        <v>21.91</v>
      </c>
      <c r="D79" s="118">
        <v>21.7</v>
      </c>
      <c r="E79" s="74" t="s">
        <v>151</v>
      </c>
      <c r="F79" s="118">
        <v>15</v>
      </c>
      <c r="G79" s="118">
        <v>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9">
        <v>3.7700000000000002E-5</v>
      </c>
      <c r="D80" s="119">
        <v>3.8099999999999998E-5</v>
      </c>
      <c r="E80" s="75" t="s">
        <v>156</v>
      </c>
      <c r="F80" s="120">
        <v>35</v>
      </c>
      <c r="G80" s="120">
        <v>68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177" t="s">
        <v>195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200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13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2025-06-16T04:48:21Z</dcterms:modified>
</cp:coreProperties>
</file>