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C25" i="1" l="1"/>
  <c r="D23" i="1"/>
  <c r="C23" i="1"/>
  <c r="I18" i="1"/>
  <c r="D25" i="1" l="1"/>
  <c r="H18" i="1"/>
  <c r="G18" i="1" l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<sst xmlns="http://schemas.openxmlformats.org/spreadsheetml/2006/main" count="212" uniqueCount="195">
  <si>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</si>
  <si>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</si>
  <si>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</si>
  <si>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</si>
  <si>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</si>
  <si>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</si>
  <si>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</si>
  <si>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</si>
  <si>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</si>
  <si>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</si>
  <si>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</si>
  <si>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</si>
  <si>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</si>
  <si>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</si>
  <si>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</si>
  <si>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</si>
  <si>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</si>
  <si>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</si>
  <si>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</si>
  <si>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</si>
  <si>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</si>
  <si>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</si>
  <si>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</si>
  <si>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</si>
  <si>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</si>
  <si>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</si>
  <si>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</si>
  <si>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</si>
  <si>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</si>
  <si>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</si>
  <si>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</si>
  <si>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</si>
  <si>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</si>
  <si>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</si>
  <si>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</si>
  <si>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</si>
  <si>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</si>
  <si>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</si>
  <si>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</si>
  <si>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</si>
  <si>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</si>
  <si>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</si>
  <si>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</si>
  <si>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</si>
  <si>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</si>
  <si>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</si>
  <si>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</si>
  <si>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</si>
  <si>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</si>
  <si>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</si>
  <si>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</si>
  <si>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</si>
  <si>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</si>
  <si>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</si>
  <si>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</si>
  <si>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</si>
  <si>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</si>
  <si>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</si>
  <si>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</si>
  <si>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</si>
  <si>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</si>
  <si>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</si>
  <si>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</si>
  <si>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</si>
  <si>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</si>
  <si>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</si>
  <si>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</si>
  <si>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</si>
  <si>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</si>
  <si>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</si>
  <si>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</si>
  <si>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</si>
  <si>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</si>
  <si>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</si>
  <si>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</si>
  <si>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</si>
  <si>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</si>
  <si>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</si>
  <si>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</si>
  <si>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</si>
  <si>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</si>
  <si>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</si>
  <si>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</si>
  <si>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</si>
  <si>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</si>
  <si>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</si>
  <si>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</si>
  <si>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</si>
  <si>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</si>
  <si>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</si>
  <si>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</si>
  <si>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</si>
  <si>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</si>
  <si>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</si>
  <si>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</si>
  <si>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</si>
  <si>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</si>
  <si>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</si>
  <si>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</si>
  <si>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</si>
  <si>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</si>
  <si>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</si>
  <si>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</si>
  <si>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</si>
  <si>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</si>
  <si>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</si>
  <si>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</si>
  <si>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</si>
  <si>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</si>
  <si>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</si>
  <si>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</si>
  <si>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</si>
  <si>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</si>
  <si>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</si>
  <si>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</si>
  <si>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</si>
  <si>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</si>
  <si>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</si>
  <si>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</si>
  <si>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</si>
  <si>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</si>
  <si>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</si>
  <si>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</si>
  <si>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</si>
  <si>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</si>
  <si>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</si>
  <si>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</si>
  <si>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</si>
  <si>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</si>
  <si>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</si>
  <si>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</si>
  <si>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</si>
  <si>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</si>
  <si>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</si>
  <si>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</si>
  <si>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</si>
  <si>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</si>
  <si>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</si>
  <si>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</si>
  <si>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</si>
  <si>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</si>
  <si>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</si>
  <si>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</si>
  <si>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</si>
  <si>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</si>
  <si>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</si>
  <si>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</si>
  <si>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</si>
  <si>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</si>
  <si>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</si>
  <si>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</si>
  <si>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</si>
  <si>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</si>
  <si>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</si>
  <si>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</si>
  <si>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</si>
  <si>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</si>
  <si>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</si>
  <si>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</si>
  <si>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</si>
  <si>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</si>
  <si>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</si>
  <si>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</si>
  <si>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</si>
  <si>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</si>
  <si>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</si>
  <si>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</si>
  <si>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</si>
  <si>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</si>
  <si>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</si>
  <si>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</si>
  <si>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</si>
  <si>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</si>
  <si>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</si>
  <si>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</si>
  <si>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</si>
  <si>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</si>
  <si>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</si>
  <si>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</si>
  <si>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</si>
  <si>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</si>
  <si>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</si>
  <si>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</si>
  <si>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</si>
  <si>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B</t>
    <phoneticPr fontId="4" type="noConversion"/>
  </si>
  <si>
    <t>I</t>
    <phoneticPr fontId="4" type="noConversion"/>
  </si>
  <si>
    <t>N</t>
    <phoneticPr fontId="3" type="noConversion"/>
  </si>
  <si>
    <t>N</t>
    <phoneticPr fontId="3" type="noConversion"/>
  </si>
  <si>
    <t>김부진</t>
    <phoneticPr fontId="3" type="noConversion"/>
  </si>
  <si>
    <t>TMT</t>
    <phoneticPr fontId="3" type="noConversion"/>
  </si>
  <si>
    <t xml:space="preserve"> 20Ss/28k 32s/27k 48s/26k </t>
    <phoneticPr fontId="3" type="noConversion"/>
  </si>
  <si>
    <t>N</t>
    <phoneticPr fontId="3" type="noConversion"/>
  </si>
  <si>
    <t xml:space="preserve"> 20Ss/24k 34s/31k 42s/26k 60s/26k </t>
    <phoneticPr fontId="3" type="noConversion"/>
  </si>
  <si>
    <t>E_031381</t>
    <phoneticPr fontId="3" type="noConversion"/>
  </si>
  <si>
    <t xml:space="preserve"> BLG, 달Saturation으로 관측되는 타깃이 거의 없었습니다. BLG21, BLG37위주 반복 관측함.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</si>
</sst>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7" sqref="G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9">
        <v>45819</v>
      </c>
      <c r="D3" s="200"/>
      <c r="E3" s="1"/>
      <c r="F3" s="1"/>
      <c r="G3" s="1"/>
      <c r="H3" s="1"/>
      <c r="I3" s="1"/>
      <c r="J3" s="1"/>
      <c r="K3" s="33" t="s">
        <v>2</v>
      </c>
      <c r="L3" s="201">
        <f>(P31-(P32+P33))/P31*100</f>
        <v>100</v>
      </c>
      <c r="M3" s="201"/>
      <c r="N3" s="33" t="s">
        <v>3</v>
      </c>
      <c r="O3" s="201">
        <f>(P31-P33)/P31*100</f>
        <v>100</v>
      </c>
      <c r="P3" s="201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8">
        <v>0.6875</v>
      </c>
      <c r="D9" s="129">
        <v>1.67</v>
      </c>
      <c r="E9" s="129">
        <v>7.5</v>
      </c>
      <c r="F9" s="129">
        <v>40</v>
      </c>
      <c r="G9" s="110" t="s">
        <v>191</v>
      </c>
      <c r="H9" s="129">
        <v>3.2</v>
      </c>
      <c r="I9" s="110">
        <v>99.4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8">
        <v>0.9375</v>
      </c>
      <c r="D10" s="129">
        <v>2.5</v>
      </c>
      <c r="E10" s="129">
        <v>6.5</v>
      </c>
      <c r="F10" s="129">
        <v>38</v>
      </c>
      <c r="G10" s="110" t="s">
        <v>186</v>
      </c>
      <c r="H10" s="129">
        <v>2.5</v>
      </c>
      <c r="I10" s="114"/>
      <c r="J10" s="1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3">
        <v>0.1875</v>
      </c>
      <c r="D11" s="134">
        <v>1.7</v>
      </c>
      <c r="E11" s="134">
        <v>4.9000000000000004</v>
      </c>
      <c r="F11" s="134">
        <v>46</v>
      </c>
      <c r="G11" s="110" t="s">
        <v>187</v>
      </c>
      <c r="H11" s="129">
        <v>4</v>
      </c>
      <c r="I11" s="115"/>
      <c r="J11" s="112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</v>
      </c>
      <c r="D12" s="12">
        <f>AVERAGE(D9:D11)</f>
        <v>1.9566666666666668</v>
      </c>
      <c r="E12" s="12">
        <f>AVERAGE(E9:E11)</f>
        <v>6.3</v>
      </c>
      <c r="F12" s="13">
        <f>AVERAGE(F9:F11)</f>
        <v>41.333333333333336</v>
      </c>
      <c r="G12" s="14"/>
      <c r="H12" s="15">
        <f>AVERAGE(H9:H11)</f>
        <v>3.2333333333333329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6" t="s">
        <v>176</v>
      </c>
      <c r="E16" s="110" t="s">
        <v>177</v>
      </c>
      <c r="F16" s="110" t="s">
        <v>183</v>
      </c>
      <c r="G16" s="110" t="s">
        <v>178</v>
      </c>
      <c r="H16" s="110" t="s">
        <v>189</v>
      </c>
      <c r="I16" s="110" t="s">
        <v>176</v>
      </c>
      <c r="J16" s="94"/>
      <c r="K16" s="94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4">
        <v>0.63541666666666663</v>
      </c>
      <c r="D17" s="128">
        <v>0.63888888888888895</v>
      </c>
      <c r="E17" s="128">
        <v>0.68194444444444446</v>
      </c>
      <c r="F17" s="124">
        <v>0.70694444444444438</v>
      </c>
      <c r="G17" s="124">
        <v>0.77222222222222225</v>
      </c>
      <c r="H17" s="124">
        <v>0.15416666666666667</v>
      </c>
      <c r="I17" s="124">
        <v>0.1875</v>
      </c>
      <c r="J17" s="93"/>
      <c r="K17" s="93"/>
      <c r="L17" s="93"/>
      <c r="M17" s="93"/>
      <c r="N17" s="93"/>
      <c r="O17" s="93"/>
      <c r="P17" s="124">
        <v>0.19791666666666666</v>
      </c>
    </row>
    <row r="18" spans="1:16" s="76" customFormat="1" ht="14.1" customHeight="1" x14ac:dyDescent="0.25">
      <c r="A18" s="32"/>
      <c r="B18" s="22" t="s">
        <v>42</v>
      </c>
      <c r="C18" s="125">
        <v>31104</v>
      </c>
      <c r="D18" s="110">
        <f>C18+1</f>
        <v>31105</v>
      </c>
      <c r="E18" s="110">
        <f>D19+1</f>
        <v>31117</v>
      </c>
      <c r="F18" s="110">
        <f>E19+1</f>
        <v>31131</v>
      </c>
      <c r="G18" s="110">
        <f>F19+1</f>
        <v>31170</v>
      </c>
      <c r="H18" s="110">
        <f>G19+1</f>
        <v>31382</v>
      </c>
      <c r="I18" s="110">
        <f>H19+1</f>
        <v>31406</v>
      </c>
      <c r="J18" s="94"/>
      <c r="K18" s="93"/>
      <c r="L18" s="93"/>
      <c r="M18" s="93"/>
      <c r="N18" s="93"/>
      <c r="O18" s="93"/>
      <c r="P18" s="110">
        <f>MAX(C18:O19)+1</f>
        <v>31411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31116</v>
      </c>
      <c r="E19" s="130">
        <v>31130</v>
      </c>
      <c r="F19" s="130">
        <v>31169</v>
      </c>
      <c r="G19" s="130">
        <v>31381</v>
      </c>
      <c r="H19" s="130">
        <v>31405</v>
      </c>
      <c r="I19" s="130">
        <v>31410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12</v>
      </c>
      <c r="E20" s="86">
        <f t="shared" ref="E20:O20" si="0">IF(ISNUMBER(E18),E19-E18+1,"")</f>
        <v>14</v>
      </c>
      <c r="F20" s="86">
        <f t="shared" si="0"/>
        <v>39</v>
      </c>
      <c r="G20" s="86">
        <f t="shared" si="0"/>
        <v>212</v>
      </c>
      <c r="H20" s="86">
        <f>IF(ISNUMBER(H18),H19-H18+1,"")</f>
        <v>24</v>
      </c>
      <c r="I20" s="86">
        <f>IF(ISNUMBER(I18),I19-I18+1,"")</f>
        <v>5</v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8" t="s">
        <v>45</v>
      </c>
      <c r="C22" s="22" t="s">
        <v>21</v>
      </c>
      <c r="D22" s="22" t="s">
        <v>23</v>
      </c>
      <c r="E22" s="22" t="s">
        <v>46</v>
      </c>
      <c r="F22" s="209" t="s">
        <v>47</v>
      </c>
      <c r="G22" s="209"/>
      <c r="H22" s="209"/>
      <c r="I22" s="209"/>
      <c r="J22" s="22" t="s">
        <v>21</v>
      </c>
      <c r="K22" s="22" t="s">
        <v>23</v>
      </c>
      <c r="L22" s="22" t="s">
        <v>46</v>
      </c>
      <c r="M22" s="209" t="s">
        <v>47</v>
      </c>
      <c r="N22" s="209"/>
      <c r="O22" s="209"/>
      <c r="P22" s="209"/>
    </row>
    <row r="23" spans="1:16" ht="13.5" customHeight="1" x14ac:dyDescent="0.25">
      <c r="B23" s="208"/>
      <c r="C23" s="126">
        <f>D18+5</f>
        <v>31110</v>
      </c>
      <c r="D23" s="126">
        <f>C23+2</f>
        <v>31112</v>
      </c>
      <c r="E23" s="111" t="s">
        <v>184</v>
      </c>
      <c r="F23" s="207" t="s">
        <v>190</v>
      </c>
      <c r="G23" s="207"/>
      <c r="H23" s="207"/>
      <c r="I23" s="207"/>
      <c r="J23" s="126"/>
      <c r="K23" s="126"/>
      <c r="L23" s="110" t="s">
        <v>185</v>
      </c>
      <c r="M23" s="207" t="s">
        <v>179</v>
      </c>
      <c r="N23" s="207"/>
      <c r="O23" s="207"/>
      <c r="P23" s="207"/>
    </row>
    <row r="24" spans="1:16" ht="13.5" customHeight="1" x14ac:dyDescent="0.25">
      <c r="B24" s="208"/>
      <c r="C24" s="127"/>
      <c r="D24" s="127"/>
      <c r="E24" s="110" t="s">
        <v>174</v>
      </c>
      <c r="F24" s="207" t="s">
        <v>179</v>
      </c>
      <c r="G24" s="207"/>
      <c r="H24" s="207"/>
      <c r="I24" s="207"/>
      <c r="J24" s="127"/>
      <c r="K24" s="127"/>
      <c r="L24" s="110" t="s">
        <v>181</v>
      </c>
      <c r="M24" s="207" t="s">
        <v>179</v>
      </c>
      <c r="N24" s="207"/>
      <c r="O24" s="207"/>
      <c r="P24" s="207"/>
    </row>
    <row r="25" spans="1:16" ht="13.5" customHeight="1" x14ac:dyDescent="0.25">
      <c r="B25" s="208"/>
      <c r="C25" s="127">
        <f>D23+1</f>
        <v>31113</v>
      </c>
      <c r="D25" s="126">
        <f>C25+3</f>
        <v>31116</v>
      </c>
      <c r="E25" s="110" t="s">
        <v>181</v>
      </c>
      <c r="F25" s="207" t="s">
        <v>192</v>
      </c>
      <c r="G25" s="207"/>
      <c r="H25" s="207"/>
      <c r="I25" s="207"/>
      <c r="J25" s="127"/>
      <c r="K25" s="126"/>
      <c r="L25" s="110" t="s">
        <v>174</v>
      </c>
      <c r="M25" s="207" t="s">
        <v>179</v>
      </c>
      <c r="N25" s="207"/>
      <c r="O25" s="207"/>
      <c r="P25" s="207"/>
    </row>
    <row r="26" spans="1:16" ht="13.5" customHeight="1" x14ac:dyDescent="0.25">
      <c r="B26" s="208"/>
      <c r="C26" s="127"/>
      <c r="D26" s="127"/>
      <c r="E26" s="110" t="s">
        <v>48</v>
      </c>
      <c r="F26" s="207" t="s">
        <v>180</v>
      </c>
      <c r="G26" s="207"/>
      <c r="H26" s="207"/>
      <c r="I26" s="207"/>
      <c r="J26" s="127"/>
      <c r="K26" s="127"/>
      <c r="L26" s="110" t="s">
        <v>182</v>
      </c>
      <c r="M26" s="207" t="s">
        <v>179</v>
      </c>
      <c r="N26" s="207"/>
      <c r="O26" s="207"/>
      <c r="P26" s="207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7">
        <v>0.3979166666666667</v>
      </c>
      <c r="D30" s="118">
        <v>6.3194444444444442E-2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0.46111111111111114</v>
      </c>
    </row>
    <row r="31" spans="1:16" ht="14.1" customHeight="1" x14ac:dyDescent="0.25">
      <c r="B31" s="23" t="s">
        <v>168</v>
      </c>
      <c r="C31" s="132">
        <v>0.38194444444444442</v>
      </c>
      <c r="D31" s="131">
        <v>6.5277777777777782E-2</v>
      </c>
      <c r="E31" s="99"/>
      <c r="F31" s="99"/>
      <c r="G31" s="99"/>
      <c r="H31" s="99"/>
      <c r="I31" s="99"/>
      <c r="J31" s="99"/>
      <c r="K31" s="135">
        <v>5.5555555555555552E-2</v>
      </c>
      <c r="L31" s="99"/>
      <c r="M31" s="99"/>
      <c r="N31" s="99"/>
      <c r="O31" s="100"/>
      <c r="P31" s="106">
        <f>SUM(C31:N31)</f>
        <v>0.50277777777777777</v>
      </c>
    </row>
    <row r="32" spans="1:16" ht="14.1" customHeight="1" x14ac:dyDescent="0.25">
      <c r="B32" s="23" t="s">
        <v>64</v>
      </c>
      <c r="C32" s="1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0.38194444444444442</v>
      </c>
      <c r="D34" s="96">
        <f t="shared" ref="D34:P34" si="1">D31-D32-D33</f>
        <v>6.5277777777777782E-2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5.5555555555555552E-2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0.50277777777777777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2" t="s">
        <v>66</v>
      </c>
      <c r="C36" s="190" t="s">
        <v>193</v>
      </c>
      <c r="D36" s="190"/>
      <c r="E36" s="190"/>
      <c r="F36" s="190"/>
      <c r="G36" s="196"/>
      <c r="H36" s="196"/>
      <c r="I36" s="196"/>
      <c r="J36" s="196"/>
      <c r="K36" s="197"/>
      <c r="L36" s="197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5"/>
      <c r="D38" s="190"/>
      <c r="E38" s="190"/>
      <c r="F38" s="190"/>
      <c r="G38" s="190"/>
      <c r="H38" s="190"/>
      <c r="I38" s="190"/>
      <c r="J38" s="190"/>
      <c r="K38" s="191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1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1"/>
      <c r="L40" s="190"/>
      <c r="M40" s="190"/>
      <c r="N40" s="190"/>
      <c r="O40" s="190"/>
      <c r="P40" s="190"/>
    </row>
    <row r="41" spans="2:16" ht="18" customHeight="1" x14ac:dyDescent="0.25">
      <c r="B41" s="194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67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 t="s">
        <v>194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83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165</v>
      </c>
      <c r="C53" s="168"/>
      <c r="D53" s="91"/>
      <c r="E53" s="91"/>
      <c r="F53" s="91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164</v>
      </c>
      <c r="C54" s="170"/>
      <c r="D54" s="170"/>
      <c r="E54" s="170"/>
      <c r="F54" s="91">
        <v>757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68</v>
      </c>
      <c r="C56" s="14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9" t="s">
        <v>69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70</v>
      </c>
      <c r="O57" s="150"/>
      <c r="P57" s="153"/>
    </row>
    <row r="58" spans="2:16" ht="17.100000000000001" customHeight="1" x14ac:dyDescent="0.25">
      <c r="B58" s="154" t="s">
        <v>71</v>
      </c>
      <c r="C58" s="155"/>
      <c r="D58" s="156"/>
      <c r="E58" s="154" t="s">
        <v>72</v>
      </c>
      <c r="F58" s="155"/>
      <c r="G58" s="156"/>
      <c r="H58" s="155" t="s">
        <v>73</v>
      </c>
      <c r="I58" s="155"/>
      <c r="J58" s="155"/>
      <c r="K58" s="157" t="s">
        <v>74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75</v>
      </c>
      <c r="C59" s="137"/>
      <c r="D59" s="30" t="b">
        <v>1</v>
      </c>
      <c r="E59" s="136" t="s">
        <v>76</v>
      </c>
      <c r="F59" s="137"/>
      <c r="G59" s="30" t="b">
        <v>1</v>
      </c>
      <c r="H59" s="144" t="s">
        <v>77</v>
      </c>
      <c r="I59" s="137"/>
      <c r="J59" s="30" t="b">
        <v>1</v>
      </c>
      <c r="K59" s="144" t="s">
        <v>78</v>
      </c>
      <c r="L59" s="137"/>
      <c r="M59" s="30" t="b">
        <v>1</v>
      </c>
      <c r="N59" s="145" t="s">
        <v>79</v>
      </c>
      <c r="O59" s="137"/>
      <c r="P59" s="30" t="b">
        <v>1</v>
      </c>
    </row>
    <row r="60" spans="2:16" ht="20.100000000000001" customHeight="1" x14ac:dyDescent="0.25">
      <c r="B60" s="136" t="s">
        <v>80</v>
      </c>
      <c r="C60" s="137"/>
      <c r="D60" s="30" t="b">
        <v>1</v>
      </c>
      <c r="E60" s="136" t="s">
        <v>81</v>
      </c>
      <c r="F60" s="137"/>
      <c r="G60" s="30" t="b">
        <v>1</v>
      </c>
      <c r="H60" s="144" t="s">
        <v>82</v>
      </c>
      <c r="I60" s="137"/>
      <c r="J60" s="30" t="b">
        <v>1</v>
      </c>
      <c r="K60" s="144" t="s">
        <v>83</v>
      </c>
      <c r="L60" s="137"/>
      <c r="M60" s="30" t="b">
        <v>1</v>
      </c>
      <c r="N60" s="145" t="s">
        <v>84</v>
      </c>
      <c r="O60" s="137"/>
      <c r="P60" s="30" t="b">
        <v>1</v>
      </c>
    </row>
    <row r="61" spans="2:16" ht="20.100000000000001" customHeight="1" x14ac:dyDescent="0.25">
      <c r="B61" s="136" t="s">
        <v>85</v>
      </c>
      <c r="C61" s="137"/>
      <c r="D61" s="30" t="b">
        <v>1</v>
      </c>
      <c r="E61" s="136" t="s">
        <v>86</v>
      </c>
      <c r="F61" s="137"/>
      <c r="G61" s="30" t="b">
        <v>1</v>
      </c>
      <c r="H61" s="144" t="s">
        <v>87</v>
      </c>
      <c r="I61" s="137"/>
      <c r="J61" s="30" t="b">
        <v>1</v>
      </c>
      <c r="K61" s="144" t="s">
        <v>88</v>
      </c>
      <c r="L61" s="137"/>
      <c r="M61" s="30" t="b">
        <v>1</v>
      </c>
      <c r="N61" s="145" t="s">
        <v>89</v>
      </c>
      <c r="O61" s="137"/>
      <c r="P61" s="30" t="b">
        <v>1</v>
      </c>
    </row>
    <row r="62" spans="2:16" ht="20.100000000000001" customHeight="1" x14ac:dyDescent="0.25">
      <c r="B62" s="144" t="s">
        <v>87</v>
      </c>
      <c r="C62" s="137"/>
      <c r="D62" s="30" t="b">
        <v>1</v>
      </c>
      <c r="E62" s="136" t="s">
        <v>90</v>
      </c>
      <c r="F62" s="137"/>
      <c r="G62" s="30" t="b">
        <v>1</v>
      </c>
      <c r="H62" s="144" t="s">
        <v>91</v>
      </c>
      <c r="I62" s="137"/>
      <c r="J62" s="30" t="b">
        <v>0</v>
      </c>
      <c r="K62" s="144" t="s">
        <v>92</v>
      </c>
      <c r="L62" s="137"/>
      <c r="M62" s="30" t="b">
        <v>1</v>
      </c>
      <c r="N62" s="145" t="s">
        <v>82</v>
      </c>
      <c r="O62" s="137"/>
      <c r="P62" s="30" t="b">
        <v>1</v>
      </c>
    </row>
    <row r="63" spans="2:16" ht="20.100000000000001" customHeight="1" x14ac:dyDescent="0.25">
      <c r="B63" s="144" t="s">
        <v>93</v>
      </c>
      <c r="C63" s="137"/>
      <c r="D63" s="30" t="b">
        <v>1</v>
      </c>
      <c r="E63" s="136" t="s">
        <v>94</v>
      </c>
      <c r="F63" s="137"/>
      <c r="G63" s="30" t="b">
        <v>1</v>
      </c>
      <c r="H63" s="35"/>
      <c r="I63" s="36"/>
      <c r="J63" s="37"/>
      <c r="K63" s="144" t="s">
        <v>95</v>
      </c>
      <c r="L63" s="137"/>
      <c r="M63" s="30" t="b">
        <v>1</v>
      </c>
      <c r="N63" s="145" t="s">
        <v>163</v>
      </c>
      <c r="O63" s="137"/>
      <c r="P63" s="30" t="b">
        <v>1</v>
      </c>
    </row>
    <row r="64" spans="2:16" ht="20.100000000000001" customHeight="1" x14ac:dyDescent="0.25">
      <c r="B64" s="144" t="s">
        <v>96</v>
      </c>
      <c r="C64" s="137"/>
      <c r="D64" s="30" t="b">
        <v>0</v>
      </c>
      <c r="E64" s="136" t="s">
        <v>97</v>
      </c>
      <c r="F64" s="137"/>
      <c r="G64" s="30" t="b">
        <v>1</v>
      </c>
      <c r="H64" s="38"/>
      <c r="I64" s="39"/>
      <c r="J64" s="40"/>
      <c r="K64" s="146" t="s">
        <v>98</v>
      </c>
      <c r="L64" s="14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6" t="s">
        <v>161</v>
      </c>
      <c r="F65" s="13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8" t="s">
        <v>104</v>
      </c>
      <c r="C69" s="138"/>
      <c r="D69" s="48"/>
      <c r="E69" s="48"/>
      <c r="F69" s="140" t="s">
        <v>105</v>
      </c>
      <c r="G69" s="142" t="s">
        <v>106</v>
      </c>
      <c r="H69" s="48"/>
      <c r="I69" s="138" t="s">
        <v>107</v>
      </c>
      <c r="J69" s="138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9"/>
      <c r="C70" s="139"/>
      <c r="D70" s="52"/>
      <c r="E70" s="53"/>
      <c r="F70" s="141"/>
      <c r="G70" s="143"/>
      <c r="H70" s="54"/>
      <c r="I70" s="139"/>
      <c r="J70" s="139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9">
        <v>-154.28200000000001</v>
      </c>
      <c r="D72" s="119">
        <v>-152.80000000000001</v>
      </c>
      <c r="E72" s="74" t="s">
        <v>117</v>
      </c>
      <c r="F72" s="119">
        <v>20.100000000000001</v>
      </c>
      <c r="G72" s="119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9">
        <v>-133.87799999999999</v>
      </c>
      <c r="D73" s="119">
        <v>-134.19999999999999</v>
      </c>
      <c r="E73" s="75" t="s">
        <v>121</v>
      </c>
      <c r="F73" s="121">
        <v>31.7</v>
      </c>
      <c r="G73" s="121">
        <v>22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9">
        <v>-210.84700000000001</v>
      </c>
      <c r="D74" s="119">
        <v>-211.7</v>
      </c>
      <c r="E74" s="75" t="s">
        <v>126</v>
      </c>
      <c r="F74" s="122">
        <v>20</v>
      </c>
      <c r="G74" s="122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9">
        <v>-112.59</v>
      </c>
      <c r="D75" s="119">
        <v>-113.661</v>
      </c>
      <c r="E75" s="75" t="s">
        <v>131</v>
      </c>
      <c r="F75" s="122">
        <v>40</v>
      </c>
      <c r="G75" s="122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9">
        <v>24.5</v>
      </c>
      <c r="D76" s="119">
        <v>23.45</v>
      </c>
      <c r="E76" s="75" t="s">
        <v>136</v>
      </c>
      <c r="F76" s="122">
        <v>10</v>
      </c>
      <c r="G76" s="122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9">
        <v>28.9</v>
      </c>
      <c r="D77" s="119">
        <v>26.94</v>
      </c>
      <c r="E77" s="75" t="s">
        <v>141</v>
      </c>
      <c r="F77" s="122">
        <v>150</v>
      </c>
      <c r="G77" s="122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9">
        <v>21.28</v>
      </c>
      <c r="D78" s="119">
        <v>20.58</v>
      </c>
      <c r="E78" s="75" t="s">
        <v>146</v>
      </c>
      <c r="F78" s="123"/>
      <c r="G78" s="123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9">
        <v>22</v>
      </c>
      <c r="D79" s="119">
        <v>21.285</v>
      </c>
      <c r="E79" s="74" t="s">
        <v>151</v>
      </c>
      <c r="F79" s="119">
        <v>13.8</v>
      </c>
      <c r="G79" s="119">
        <v>7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20">
        <v>3.8099999999999998E-5</v>
      </c>
      <c r="D80" s="120">
        <v>3.65E-5</v>
      </c>
      <c r="E80" s="75" t="s">
        <v>156</v>
      </c>
      <c r="F80" s="121">
        <v>45.3</v>
      </c>
      <c r="G80" s="121">
        <v>49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203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206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8"/>
    </row>
    <row r="88" spans="2:16" ht="15" customHeight="1" x14ac:dyDescent="0.25"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8"/>
    </row>
    <row r="89" spans="2:16" ht="15" customHeight="1" x14ac:dyDescent="0.25">
      <c r="B89" s="219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2"/>
    </row>
    <row r="90" spans="2:16" ht="15" customHeight="1" x14ac:dyDescent="0.25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2"/>
    </row>
    <row r="93" spans="2:16" ht="15" customHeight="1" x14ac:dyDescent="0.25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2"/>
    </row>
    <row r="94" spans="2:16" ht="15" customHeight="1" x14ac:dyDescent="0.25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2"/>
    </row>
    <row r="95" spans="2:16" ht="15" customHeight="1" x14ac:dyDescent="0.25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</row>
    <row r="96" spans="2:16" ht="15" customHeight="1" x14ac:dyDescent="0.25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2"/>
    </row>
    <row r="97" spans="2:16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2"/>
    </row>
    <row r="98" spans="2:16" ht="1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2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2025-06-12T11:14:21Z</dcterms:modified>
</cp:coreProperties>
</file>