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1" l="1"/>
  <c r="K31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<sst xmlns="http://schemas.openxmlformats.org/spreadsheetml/2006/main" count="211" uniqueCount="194">
  <si>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</si>
  <si>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</si>
  <si>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</si>
  <si>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</si>
  <si>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</si>
  <si>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</si>
  <si>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</si>
  <si>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</si>
  <si>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</si>
  <si>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</si>
  <si>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</si>
  <si>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</si>
  <si>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</si>
  <si>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</si>
  <si>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</si>
  <si>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</si>
  <si>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</si>
  <si>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</si>
  <si>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</si>
  <si>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</si>
  <si>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</si>
  <si>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</si>
  <si>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</si>
  <si>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</si>
  <si>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</si>
  <si>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</si>
  <si>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</si>
  <si>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</si>
  <si>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</si>
  <si>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</si>
  <si>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</si>
  <si>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</si>
  <si>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</si>
  <si>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</si>
  <si>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</si>
  <si>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</si>
  <si>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</si>
  <si>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</si>
  <si>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</si>
  <si>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</si>
  <si>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</si>
  <si>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</si>
  <si>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</si>
  <si>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</si>
  <si>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</si>
  <si>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</si>
  <si>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</si>
  <si>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</si>
  <si>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</si>
  <si>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</si>
  <si>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</si>
  <si>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</si>
  <si>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</si>
  <si>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</si>
  <si>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</si>
  <si>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</si>
  <si>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</si>
  <si>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</si>
  <si>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</si>
  <si>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</si>
  <si>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</si>
  <si>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</si>
  <si>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</si>
  <si>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</si>
  <si>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</si>
  <si>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</si>
  <si>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</si>
  <si>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</si>
  <si>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</si>
  <si>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</si>
  <si>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</si>
  <si>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</si>
  <si>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</si>
  <si>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</si>
  <si>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</si>
  <si>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</si>
  <si>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</si>
  <si>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</si>
  <si>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</si>
  <si>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</si>
  <si>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</si>
  <si>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</si>
  <si>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</si>
  <si>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</si>
  <si>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</si>
  <si>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</si>
  <si>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</si>
  <si>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</si>
  <si>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</si>
  <si>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</si>
  <si>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</si>
  <si>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</si>
  <si>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</si>
  <si>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</si>
  <si>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</si>
  <si>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</si>
  <si>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</si>
  <si>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</si>
  <si>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</si>
  <si>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</si>
  <si>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</si>
  <si>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</si>
  <si>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</si>
  <si>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</si>
  <si>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</si>
  <si>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</si>
  <si>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</si>
  <si>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</si>
  <si>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</si>
  <si>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</si>
  <si>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</si>
  <si>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</si>
  <si>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</si>
  <si>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</si>
  <si>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</si>
  <si>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</si>
  <si>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</si>
  <si>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</si>
  <si>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</si>
  <si>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</si>
  <si>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</si>
  <si>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</si>
  <si>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</si>
  <si>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</si>
  <si>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</si>
  <si>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</si>
  <si>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</si>
  <si>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</si>
  <si>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</si>
  <si>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</si>
  <si>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</si>
  <si>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</si>
  <si>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</si>
  <si>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</si>
  <si>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</si>
  <si>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</si>
  <si>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</si>
  <si>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</si>
  <si>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</si>
  <si>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</si>
  <si>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</si>
  <si>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</si>
  <si>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</si>
  <si>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</si>
  <si>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</si>
  <si>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</si>
  <si>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</si>
  <si>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</si>
  <si>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</si>
  <si>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</si>
  <si>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</si>
  <si>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</si>
  <si>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</si>
  <si>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</si>
  <si>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</si>
  <si>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</si>
  <si>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</si>
  <si>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</si>
  <si>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</si>
  <si>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</si>
  <si>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</si>
  <si>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</si>
  <si>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</si>
  <si>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</si>
  <si>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</si>
  <si>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</si>
  <si>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</si>
  <si>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</si>
  <si>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</si>
  <si>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</si>
  <si>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</si>
  <si>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</si>
  <si>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</si>
  <si>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</si>
  <si>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</si>
  <si>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</si>
  <si>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</si>
  <si>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B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</si>
  <si>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</si>
  <si>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</si>
  <si>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</si>
  <si>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</si>
  <si>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</si>
  <si>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</si>
  <si>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윤지훈</t>
    <phoneticPr fontId="3" type="noConversion"/>
  </si>
  <si>
    <t>N</t>
    <phoneticPr fontId="3" type="noConversion"/>
  </si>
  <si>
    <t>I</t>
    <phoneticPr fontId="4" type="noConversion"/>
  </si>
  <si>
    <t>R</t>
    <phoneticPr fontId="4" type="noConversion"/>
  </si>
  <si>
    <t>B</t>
    <phoneticPr fontId="4" type="noConversion"/>
  </si>
  <si>
    <t>KSP</t>
    <phoneticPr fontId="3" type="noConversion"/>
  </si>
  <si>
    <t>1) 눈, 비로 인해 관측대기</t>
    <phoneticPr fontId="3" type="noConversion"/>
  </si>
  <si>
    <t>S</t>
    <phoneticPr fontId="3" type="noConversion"/>
  </si>
  <si>
    <t>천정 카메라 미작동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</si>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</sst>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20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0" fillId="0" borderId="24" xfId="0" applyFont="1" applyBorder="1" applyAlignment="1" applyProtection="1">
      <alignment horizontal="left" vertical="center" wrapText="1"/>
      <protection locked="0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 wrapText="1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C12" sqref="C12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3" t="s">
        <v>0</v>
      </c>
      <c r="C2" s="14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4">
        <v>45816</v>
      </c>
      <c r="D3" s="145"/>
      <c r="E3" s="1"/>
      <c r="F3" s="1"/>
      <c r="G3" s="1"/>
      <c r="H3" s="1"/>
      <c r="I3" s="1"/>
      <c r="J3" s="1"/>
      <c r="K3" s="33" t="s">
        <v>2</v>
      </c>
      <c r="L3" s="146">
        <f>(P31-(P32+P33))/P31*100</f>
        <v>1.1551453435406252E-14</v>
      </c>
      <c r="M3" s="146"/>
      <c r="N3" s="33" t="s">
        <v>3</v>
      </c>
      <c r="O3" s="146">
        <f>(P31-P33)/P31*100</f>
        <v>100</v>
      </c>
      <c r="P3" s="146"/>
    </row>
    <row r="4" spans="1:16" ht="14.25" customHeight="1" x14ac:dyDescent="0.25">
      <c r="B4" s="21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3" t="s">
        <v>6</v>
      </c>
      <c r="C7" s="14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7">
        <v>0.6875</v>
      </c>
      <c r="D9" s="121">
        <v>0</v>
      </c>
      <c r="E9" s="121">
        <v>-0.2</v>
      </c>
      <c r="F9" s="121">
        <v>89</v>
      </c>
      <c r="G9" s="118" t="s">
        <v>185</v>
      </c>
      <c r="H9" s="121">
        <v>1.7</v>
      </c>
      <c r="I9" s="118">
        <v>95</v>
      </c>
      <c r="J9" s="122">
        <f>IF(L9, 1, 0) + IF(M9, 2, 0) + IF(N9, 4, 0) + IF(O9, 8, 0) + IF(P9, 16, 0)</f>
        <v>29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1</v>
      </c>
    </row>
    <row r="10" spans="1:16" s="76" customFormat="1" ht="14.25" customHeight="1" x14ac:dyDescent="0.25">
      <c r="B10" s="77" t="s">
        <v>22</v>
      </c>
      <c r="C10" s="117">
        <v>0.9375</v>
      </c>
      <c r="D10" s="121">
        <v>0</v>
      </c>
      <c r="E10" s="121">
        <v>-0.7</v>
      </c>
      <c r="F10" s="121">
        <v>89</v>
      </c>
      <c r="G10" s="118" t="s">
        <v>191</v>
      </c>
      <c r="H10" s="121">
        <v>7.3</v>
      </c>
      <c r="I10" s="124"/>
      <c r="J10" s="122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28">
        <v>0.18402777777777779</v>
      </c>
      <c r="D11" s="129">
        <v>0</v>
      </c>
      <c r="E11" s="129">
        <v>-0.4</v>
      </c>
      <c r="F11" s="129">
        <v>89</v>
      </c>
      <c r="G11" s="118" t="s">
        <v>193</v>
      </c>
      <c r="H11" s="121">
        <v>8.9</v>
      </c>
      <c r="I11" s="130"/>
      <c r="J11" s="122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23.496527777777779</v>
      </c>
      <c r="D12" s="12">
        <f>AVERAGE(D9:D11)</f>
        <v>0</v>
      </c>
      <c r="E12" s="12">
        <f>AVERAGE(E9:E11)</f>
        <v>-0.43333333333333329</v>
      </c>
      <c r="F12" s="13">
        <f>AVERAGE(F9:F11)</f>
        <v>89</v>
      </c>
      <c r="G12" s="14"/>
      <c r="H12" s="15">
        <f>AVERAGE(H9:H11)</f>
        <v>5.9666666666666659</v>
      </c>
      <c r="I12" s="16"/>
      <c r="J12" s="17">
        <f>AVERAGE(J9:J11)</f>
        <v>29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3" t="s">
        <v>25</v>
      </c>
      <c r="C14" s="14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9" t="s">
        <v>174</v>
      </c>
      <c r="D16" s="126" t="s">
        <v>178</v>
      </c>
      <c r="E16" s="127" t="s">
        <v>179</v>
      </c>
      <c r="F16" s="127" t="s">
        <v>189</v>
      </c>
      <c r="G16" s="127" t="s">
        <v>180</v>
      </c>
      <c r="H16" s="127" t="s">
        <v>181</v>
      </c>
      <c r="I16" s="94"/>
      <c r="J16" s="94"/>
      <c r="K16" s="94"/>
      <c r="L16" s="94"/>
      <c r="M16" s="94"/>
      <c r="N16" s="94"/>
      <c r="O16" s="94"/>
      <c r="P16" s="118" t="s">
        <v>176</v>
      </c>
    </row>
    <row r="17" spans="1:16" s="76" customFormat="1" ht="14.1" customHeight="1" x14ac:dyDescent="0.25">
      <c r="A17" s="32"/>
      <c r="B17" s="22" t="s">
        <v>41</v>
      </c>
      <c r="C17" s="117">
        <v>0.65277777777777779</v>
      </c>
      <c r="D17" s="117">
        <v>0.65625</v>
      </c>
      <c r="E17" s="117">
        <v>0.69374999999999998</v>
      </c>
      <c r="F17" s="117">
        <v>0.71388888888888891</v>
      </c>
      <c r="G17" s="117">
        <v>0.78263888888888899</v>
      </c>
      <c r="H17" s="117">
        <v>0.17430555555555557</v>
      </c>
      <c r="I17" s="93"/>
      <c r="J17" s="93"/>
      <c r="K17" s="93"/>
      <c r="L17" s="93"/>
      <c r="M17" s="93"/>
      <c r="N17" s="93"/>
      <c r="O17" s="93"/>
      <c r="P17" s="117">
        <v>0.17708333333333334</v>
      </c>
    </row>
    <row r="18" spans="1:16" s="76" customFormat="1" ht="14.1" customHeight="1" x14ac:dyDescent="0.25">
      <c r="A18" s="32"/>
      <c r="B18" s="22" t="s">
        <v>42</v>
      </c>
      <c r="C18" s="118">
        <v>30766</v>
      </c>
      <c r="D18" s="118">
        <f>C18+1</f>
        <v>30767</v>
      </c>
      <c r="E18" s="94"/>
      <c r="F18" s="94"/>
      <c r="G18" s="94"/>
      <c r="H18" s="118">
        <v>30772</v>
      </c>
      <c r="I18" s="94"/>
      <c r="J18" s="94"/>
      <c r="K18" s="93"/>
      <c r="L18" s="93"/>
      <c r="M18" s="93"/>
      <c r="N18" s="93"/>
      <c r="O18" s="93"/>
      <c r="P18" s="118">
        <f>H19+1</f>
        <v>30777</v>
      </c>
    </row>
    <row r="19" spans="1:16" s="76" customFormat="1" ht="14.1" customHeight="1" thickBot="1" x14ac:dyDescent="0.3">
      <c r="A19" s="32"/>
      <c r="B19" s="9" t="s">
        <v>43</v>
      </c>
      <c r="C19" s="81"/>
      <c r="D19" s="118">
        <v>30771</v>
      </c>
      <c r="E19" s="92"/>
      <c r="F19" s="92"/>
      <c r="G19" s="92"/>
      <c r="H19" s="123">
        <v>30776</v>
      </c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 t="str">
        <f t="shared" ref="E20:O20" si="0">IF(ISNUMBER(E18),E19-E18+1,"")</f>
        <v/>
      </c>
      <c r="F20" s="86" t="str">
        <f t="shared" si="0"/>
        <v/>
      </c>
      <c r="G20" s="86" t="str">
        <f t="shared" si="0"/>
        <v/>
      </c>
      <c r="H20" s="86">
        <f>IF(ISNUMBER(H18),H19-H18+1,"")</f>
        <v>5</v>
      </c>
      <c r="I20" s="86" t="str">
        <f>IF(ISNUMBER(I18),I19-I18+1,"")</f>
        <v/>
      </c>
      <c r="J20" s="86" t="str">
        <f t="shared" si="0"/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5" t="s">
        <v>45</v>
      </c>
      <c r="C22" s="22" t="s">
        <v>21</v>
      </c>
      <c r="D22" s="22" t="s">
        <v>23</v>
      </c>
      <c r="E22" s="22" t="s">
        <v>46</v>
      </c>
      <c r="F22" s="156" t="s">
        <v>47</v>
      </c>
      <c r="G22" s="156"/>
      <c r="H22" s="156"/>
      <c r="I22" s="156"/>
      <c r="J22" s="22" t="s">
        <v>21</v>
      </c>
      <c r="K22" s="22" t="s">
        <v>23</v>
      </c>
      <c r="L22" s="22" t="s">
        <v>46</v>
      </c>
      <c r="M22" s="156" t="s">
        <v>47</v>
      </c>
      <c r="N22" s="156"/>
      <c r="O22" s="156"/>
      <c r="P22" s="156"/>
    </row>
    <row r="23" spans="1:16" ht="13.5" customHeight="1" x14ac:dyDescent="0.25">
      <c r="B23" s="155"/>
      <c r="C23" s="120"/>
      <c r="D23" s="120"/>
      <c r="E23" s="118" t="s">
        <v>177</v>
      </c>
      <c r="F23" s="154" t="s">
        <v>182</v>
      </c>
      <c r="G23" s="154"/>
      <c r="H23" s="154"/>
      <c r="I23" s="154"/>
      <c r="J23" s="120"/>
      <c r="K23" s="120"/>
      <c r="L23" s="118" t="s">
        <v>186</v>
      </c>
      <c r="M23" s="154" t="s">
        <v>182</v>
      </c>
      <c r="N23" s="154"/>
      <c r="O23" s="154"/>
      <c r="P23" s="154"/>
    </row>
    <row r="24" spans="1:16" ht="13.5" customHeight="1" x14ac:dyDescent="0.25">
      <c r="B24" s="155"/>
      <c r="C24" s="120"/>
      <c r="D24" s="120"/>
      <c r="E24" s="118" t="s">
        <v>175</v>
      </c>
      <c r="F24" s="154" t="s">
        <v>182</v>
      </c>
      <c r="G24" s="154"/>
      <c r="H24" s="154"/>
      <c r="I24" s="154"/>
      <c r="J24" s="120"/>
      <c r="K24" s="120"/>
      <c r="L24" s="118" t="s">
        <v>187</v>
      </c>
      <c r="M24" s="154" t="s">
        <v>182</v>
      </c>
      <c r="N24" s="154"/>
      <c r="O24" s="154"/>
      <c r="P24" s="154"/>
    </row>
    <row r="25" spans="1:16" ht="13.5" customHeight="1" x14ac:dyDescent="0.25">
      <c r="B25" s="155"/>
      <c r="C25" s="120"/>
      <c r="D25" s="120"/>
      <c r="E25" s="118" t="s">
        <v>49</v>
      </c>
      <c r="F25" s="154" t="s">
        <v>182</v>
      </c>
      <c r="G25" s="154"/>
      <c r="H25" s="154"/>
      <c r="I25" s="154"/>
      <c r="J25" s="120"/>
      <c r="K25" s="120"/>
      <c r="L25" s="118" t="s">
        <v>175</v>
      </c>
      <c r="M25" s="154" t="s">
        <v>182</v>
      </c>
      <c r="N25" s="154"/>
      <c r="O25" s="154"/>
      <c r="P25" s="154"/>
    </row>
    <row r="26" spans="1:16" ht="13.5" customHeight="1" x14ac:dyDescent="0.25">
      <c r="B26" s="155"/>
      <c r="C26" s="120"/>
      <c r="D26" s="120"/>
      <c r="E26" s="118" t="s">
        <v>48</v>
      </c>
      <c r="F26" s="154" t="s">
        <v>183</v>
      </c>
      <c r="G26" s="154"/>
      <c r="H26" s="154"/>
      <c r="I26" s="154"/>
      <c r="J26" s="120"/>
      <c r="K26" s="120"/>
      <c r="L26" s="118" t="s">
        <v>188</v>
      </c>
      <c r="M26" s="154" t="s">
        <v>182</v>
      </c>
      <c r="N26" s="154"/>
      <c r="O26" s="154"/>
      <c r="P26" s="154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3" t="s">
        <v>50</v>
      </c>
      <c r="C28" s="143"/>
      <c r="D28" s="14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51</v>
      </c>
      <c r="D29" s="25" t="s">
        <v>52</v>
      </c>
      <c r="E29" s="25" t="s">
        <v>53</v>
      </c>
      <c r="F29" s="25" t="s">
        <v>54</v>
      </c>
      <c r="G29" s="25" t="s">
        <v>55</v>
      </c>
      <c r="H29" s="25" t="s">
        <v>56</v>
      </c>
      <c r="I29" s="25" t="s">
        <v>57</v>
      </c>
      <c r="J29" s="25" t="s">
        <v>58</v>
      </c>
      <c r="K29" s="25" t="s">
        <v>59</v>
      </c>
      <c r="L29" s="25" t="s">
        <v>60</v>
      </c>
      <c r="M29" s="25" t="s">
        <v>61</v>
      </c>
      <c r="N29" s="25" t="s">
        <v>62</v>
      </c>
      <c r="O29" s="26" t="s">
        <v>63</v>
      </c>
      <c r="P29" s="27" t="s">
        <v>64</v>
      </c>
    </row>
    <row r="30" spans="1:16" ht="14.1" customHeight="1" x14ac:dyDescent="0.25">
      <c r="B30" s="23" t="s">
        <v>168</v>
      </c>
      <c r="C30" s="108">
        <v>0.39166666666666666</v>
      </c>
      <c r="D30" s="111">
        <v>6.8749999999999992E-2</v>
      </c>
      <c r="E30" s="109"/>
      <c r="F30" s="109"/>
      <c r="G30" s="109"/>
      <c r="H30" s="109"/>
      <c r="I30" s="109"/>
      <c r="J30" s="109"/>
      <c r="K30" s="110"/>
      <c r="L30" s="109"/>
      <c r="M30" s="109"/>
      <c r="N30" s="109"/>
      <c r="O30" s="109"/>
      <c r="P30" s="106">
        <f>SUM(C30:J30,L30:N30)</f>
        <v>0.46041666666666664</v>
      </c>
    </row>
    <row r="31" spans="1:16" ht="14.1" customHeight="1" x14ac:dyDescent="0.25">
      <c r="B31" s="23" t="s">
        <v>169</v>
      </c>
      <c r="C31" s="132">
        <v>0.39166666666666666</v>
      </c>
      <c r="D31" s="125">
        <v>6.8749999999999992E-2</v>
      </c>
      <c r="E31" s="125"/>
      <c r="F31" s="125"/>
      <c r="G31" s="125"/>
      <c r="H31" s="125"/>
      <c r="I31" s="125"/>
      <c r="J31" s="125"/>
      <c r="K31" s="125">
        <f>IF($F$17&lt;$E$17,$F$17+1-$E$17,$F$17-$E$17)</f>
        <v>2.0138888888888928E-2</v>
      </c>
      <c r="L31" s="99"/>
      <c r="M31" s="99"/>
      <c r="N31" s="99"/>
      <c r="O31" s="100"/>
      <c r="P31" s="106">
        <f>SUM(C31:N31)</f>
        <v>0.48055555555555557</v>
      </c>
    </row>
    <row r="32" spans="1:16" ht="14.1" customHeight="1" x14ac:dyDescent="0.25">
      <c r="B32" s="23" t="s">
        <v>65</v>
      </c>
      <c r="C32" s="217">
        <v>0.39166666666666666</v>
      </c>
      <c r="D32" s="218">
        <v>6.8749999999999992E-2</v>
      </c>
      <c r="E32" s="218"/>
      <c r="F32" s="218"/>
      <c r="G32" s="218"/>
      <c r="H32" s="218"/>
      <c r="I32" s="218"/>
      <c r="J32" s="218"/>
      <c r="K32" s="218">
        <v>2.013888888888889E-2</v>
      </c>
      <c r="L32" s="101"/>
      <c r="M32" s="101"/>
      <c r="N32" s="101"/>
      <c r="O32" s="102"/>
      <c r="P32" s="106">
        <f>SUM(C32:N32)</f>
        <v>0.48055555555555551</v>
      </c>
    </row>
    <row r="33" spans="2:16" ht="14.1" customHeight="1" thickBot="1" x14ac:dyDescent="0.3">
      <c r="B33" s="23" t="s">
        <v>66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167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3.8163916471489756E-17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5.5511151231257827E-17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6" t="s">
        <v>67</v>
      </c>
      <c r="C36" s="157"/>
      <c r="D36" s="157"/>
      <c r="E36" s="157"/>
      <c r="F36" s="157"/>
      <c r="G36" s="158"/>
      <c r="H36" s="158"/>
      <c r="I36" s="158"/>
      <c r="J36" s="158"/>
      <c r="K36" s="159"/>
      <c r="L36" s="159"/>
      <c r="M36" s="157"/>
      <c r="N36" s="157"/>
      <c r="O36" s="157"/>
      <c r="P36" s="157"/>
    </row>
    <row r="37" spans="2:16" ht="18" customHeight="1" x14ac:dyDescent="0.25">
      <c r="B37" s="177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25">
      <c r="B38" s="177"/>
      <c r="C38" s="161"/>
      <c r="D38" s="157"/>
      <c r="E38" s="157"/>
      <c r="F38" s="157"/>
      <c r="G38" s="157"/>
      <c r="H38" s="157"/>
      <c r="I38" s="157"/>
      <c r="J38" s="157"/>
      <c r="K38" s="160"/>
      <c r="L38" s="157"/>
      <c r="M38" s="157"/>
      <c r="N38" s="157"/>
      <c r="O38" s="157"/>
      <c r="P38" s="157"/>
    </row>
    <row r="39" spans="2:16" ht="18" customHeight="1" x14ac:dyDescent="0.25">
      <c r="B39" s="177"/>
      <c r="C39" s="157"/>
      <c r="D39" s="157"/>
      <c r="E39" s="157"/>
      <c r="F39" s="157"/>
      <c r="G39" s="157"/>
      <c r="H39" s="157"/>
      <c r="I39" s="157"/>
      <c r="J39" s="157"/>
      <c r="K39" s="160"/>
      <c r="L39" s="157"/>
      <c r="M39" s="157"/>
      <c r="N39" s="157"/>
      <c r="O39" s="157"/>
      <c r="P39" s="157"/>
    </row>
    <row r="40" spans="2:16" ht="18" customHeight="1" x14ac:dyDescent="0.25">
      <c r="B40" s="177"/>
      <c r="C40" s="157"/>
      <c r="D40" s="157"/>
      <c r="E40" s="157"/>
      <c r="F40" s="157"/>
      <c r="G40" s="157"/>
      <c r="H40" s="157"/>
      <c r="I40" s="157"/>
      <c r="J40" s="157"/>
      <c r="K40" s="160"/>
      <c r="L40" s="157"/>
      <c r="M40" s="157"/>
      <c r="N40" s="157"/>
      <c r="O40" s="157"/>
      <c r="P40" s="157"/>
    </row>
    <row r="41" spans="2:16" ht="18" customHeight="1" x14ac:dyDescent="0.25">
      <c r="B41" s="178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2" t="s">
        <v>68</v>
      </c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4"/>
    </row>
    <row r="44" spans="2:16" ht="14.1" customHeight="1" x14ac:dyDescent="0.25">
      <c r="B44" s="165" t="s">
        <v>190</v>
      </c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7"/>
    </row>
    <row r="45" spans="2:16" ht="14.1" customHeight="1" x14ac:dyDescent="0.25">
      <c r="B45" s="168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70"/>
    </row>
    <row r="46" spans="2:16" ht="14.1" customHeight="1" x14ac:dyDescent="0.25">
      <c r="B46" s="171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3"/>
    </row>
    <row r="47" spans="2:16" ht="14.1" customHeight="1" x14ac:dyDescent="0.25">
      <c r="B47" s="174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75"/>
      <c r="C48" s="169"/>
      <c r="D48" s="169"/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70"/>
    </row>
    <row r="49" spans="2:16" ht="14.1" customHeight="1" x14ac:dyDescent="0.25">
      <c r="B49" s="175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70"/>
    </row>
    <row r="50" spans="2:16" ht="14.1" customHeight="1" x14ac:dyDescent="0.25">
      <c r="B50" s="175"/>
      <c r="C50" s="169"/>
      <c r="D50" s="169"/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70"/>
    </row>
    <row r="51" spans="2:16" ht="14.1" customHeight="1" x14ac:dyDescent="0.25">
      <c r="B51" s="175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70"/>
    </row>
    <row r="52" spans="2:16" ht="14.1" customHeight="1" thickBot="1" x14ac:dyDescent="0.3">
      <c r="B52" s="192"/>
      <c r="C52" s="193"/>
      <c r="D52" s="169"/>
      <c r="E52" s="169"/>
      <c r="F52" s="169"/>
      <c r="G52" s="193"/>
      <c r="H52" s="193"/>
      <c r="I52" s="193"/>
      <c r="J52" s="193"/>
      <c r="K52" s="193"/>
      <c r="L52" s="193"/>
      <c r="M52" s="193"/>
      <c r="N52" s="193"/>
      <c r="O52" s="193"/>
      <c r="P52" s="194"/>
    </row>
    <row r="53" spans="2:16" ht="14.1" customHeight="1" thickTop="1" thickBot="1" x14ac:dyDescent="0.3">
      <c r="B53" s="195" t="s">
        <v>166</v>
      </c>
      <c r="C53" s="196"/>
      <c r="D53" s="91"/>
      <c r="E53" s="91"/>
      <c r="F53" s="91"/>
      <c r="G53" s="199"/>
      <c r="H53" s="200"/>
      <c r="I53" s="200"/>
      <c r="J53" s="200"/>
      <c r="K53" s="200"/>
      <c r="L53" s="200"/>
      <c r="M53" s="200"/>
      <c r="N53" s="200"/>
      <c r="O53" s="200"/>
      <c r="P53" s="201"/>
    </row>
    <row r="54" spans="2:16" ht="14.1" customHeight="1" thickTop="1" thickBot="1" x14ac:dyDescent="0.3">
      <c r="B54" s="197" t="s">
        <v>165</v>
      </c>
      <c r="C54" s="198"/>
      <c r="D54" s="198"/>
      <c r="E54" s="198"/>
      <c r="F54" s="131">
        <v>547</v>
      </c>
      <c r="G54" s="202"/>
      <c r="H54" s="203"/>
      <c r="I54" s="203"/>
      <c r="J54" s="203"/>
      <c r="K54" s="203"/>
      <c r="L54" s="203"/>
      <c r="M54" s="203"/>
      <c r="N54" s="203"/>
      <c r="O54" s="203"/>
      <c r="P54" s="204"/>
    </row>
    <row r="55" spans="2:16" ht="13.5" customHeight="1" thickTop="1" x14ac:dyDescent="0.25"/>
    <row r="56" spans="2:16" ht="17.25" customHeight="1" x14ac:dyDescent="0.25">
      <c r="B56" s="179" t="s">
        <v>69</v>
      </c>
      <c r="C56" s="179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80" t="s">
        <v>70</v>
      </c>
      <c r="C57" s="181"/>
      <c r="D57" s="181"/>
      <c r="E57" s="181"/>
      <c r="F57" s="181"/>
      <c r="G57" s="181"/>
      <c r="H57" s="181"/>
      <c r="I57" s="181"/>
      <c r="J57" s="181"/>
      <c r="K57" s="181"/>
      <c r="L57" s="181"/>
      <c r="M57" s="182"/>
      <c r="N57" s="183" t="s">
        <v>71</v>
      </c>
      <c r="O57" s="181"/>
      <c r="P57" s="184"/>
    </row>
    <row r="58" spans="2:16" ht="17.100000000000001" customHeight="1" x14ac:dyDescent="0.25">
      <c r="B58" s="185" t="s">
        <v>72</v>
      </c>
      <c r="C58" s="186"/>
      <c r="D58" s="187"/>
      <c r="E58" s="185" t="s">
        <v>73</v>
      </c>
      <c r="F58" s="186"/>
      <c r="G58" s="187"/>
      <c r="H58" s="186" t="s">
        <v>74</v>
      </c>
      <c r="I58" s="186"/>
      <c r="J58" s="186"/>
      <c r="K58" s="188" t="s">
        <v>75</v>
      </c>
      <c r="L58" s="186"/>
      <c r="M58" s="189"/>
      <c r="N58" s="190"/>
      <c r="O58" s="186"/>
      <c r="P58" s="191"/>
    </row>
    <row r="59" spans="2:16" ht="20.100000000000001" customHeight="1" x14ac:dyDescent="0.25">
      <c r="B59" s="205" t="s">
        <v>76</v>
      </c>
      <c r="C59" s="206"/>
      <c r="D59" s="30" t="b">
        <v>1</v>
      </c>
      <c r="E59" s="205" t="s">
        <v>77</v>
      </c>
      <c r="F59" s="206"/>
      <c r="G59" s="30" t="b">
        <v>1</v>
      </c>
      <c r="H59" s="207" t="s">
        <v>78</v>
      </c>
      <c r="I59" s="206"/>
      <c r="J59" s="30" t="b">
        <v>1</v>
      </c>
      <c r="K59" s="207" t="s">
        <v>79</v>
      </c>
      <c r="L59" s="206"/>
      <c r="M59" s="30" t="b">
        <v>1</v>
      </c>
      <c r="N59" s="208" t="s">
        <v>80</v>
      </c>
      <c r="O59" s="206"/>
      <c r="P59" s="30" t="b">
        <v>1</v>
      </c>
    </row>
    <row r="60" spans="2:16" ht="20.100000000000001" customHeight="1" x14ac:dyDescent="0.25">
      <c r="B60" s="205" t="s">
        <v>81</v>
      </c>
      <c r="C60" s="206"/>
      <c r="D60" s="30" t="b">
        <v>1</v>
      </c>
      <c r="E60" s="205" t="s">
        <v>82</v>
      </c>
      <c r="F60" s="206"/>
      <c r="G60" s="30" t="b">
        <v>1</v>
      </c>
      <c r="H60" s="207" t="s">
        <v>83</v>
      </c>
      <c r="I60" s="206"/>
      <c r="J60" s="30" t="b">
        <v>1</v>
      </c>
      <c r="K60" s="207" t="s">
        <v>84</v>
      </c>
      <c r="L60" s="206"/>
      <c r="M60" s="30" t="b">
        <v>1</v>
      </c>
      <c r="N60" s="208" t="s">
        <v>85</v>
      </c>
      <c r="O60" s="206"/>
      <c r="P60" s="30" t="b">
        <v>1</v>
      </c>
    </row>
    <row r="61" spans="2:16" ht="20.100000000000001" customHeight="1" x14ac:dyDescent="0.25">
      <c r="B61" s="205" t="s">
        <v>86</v>
      </c>
      <c r="C61" s="206"/>
      <c r="D61" s="30" t="b">
        <v>1</v>
      </c>
      <c r="E61" s="205" t="s">
        <v>87</v>
      </c>
      <c r="F61" s="206"/>
      <c r="G61" s="30" t="b">
        <v>1</v>
      </c>
      <c r="H61" s="207" t="s">
        <v>88</v>
      </c>
      <c r="I61" s="206"/>
      <c r="J61" s="30" t="b">
        <v>1</v>
      </c>
      <c r="K61" s="207" t="s">
        <v>89</v>
      </c>
      <c r="L61" s="206"/>
      <c r="M61" s="30" t="b">
        <v>1</v>
      </c>
      <c r="N61" s="208" t="s">
        <v>90</v>
      </c>
      <c r="O61" s="206"/>
      <c r="P61" s="30" t="b">
        <v>1</v>
      </c>
    </row>
    <row r="62" spans="2:16" ht="20.100000000000001" customHeight="1" x14ac:dyDescent="0.25">
      <c r="B62" s="207" t="s">
        <v>88</v>
      </c>
      <c r="C62" s="206"/>
      <c r="D62" s="30" t="b">
        <v>1</v>
      </c>
      <c r="E62" s="205" t="s">
        <v>91</v>
      </c>
      <c r="F62" s="206"/>
      <c r="G62" s="30" t="b">
        <v>1</v>
      </c>
      <c r="H62" s="207" t="s">
        <v>92</v>
      </c>
      <c r="I62" s="206"/>
      <c r="J62" s="30" t="b">
        <v>0</v>
      </c>
      <c r="K62" s="207" t="s">
        <v>93</v>
      </c>
      <c r="L62" s="206"/>
      <c r="M62" s="30" t="b">
        <v>1</v>
      </c>
      <c r="N62" s="208" t="s">
        <v>83</v>
      </c>
      <c r="O62" s="206"/>
      <c r="P62" s="30" t="b">
        <v>1</v>
      </c>
    </row>
    <row r="63" spans="2:16" ht="20.100000000000001" customHeight="1" x14ac:dyDescent="0.25">
      <c r="B63" s="207" t="s">
        <v>94</v>
      </c>
      <c r="C63" s="206"/>
      <c r="D63" s="30" t="b">
        <v>1</v>
      </c>
      <c r="E63" s="205" t="s">
        <v>95</v>
      </c>
      <c r="F63" s="206"/>
      <c r="G63" s="30" t="b">
        <v>1</v>
      </c>
      <c r="H63" s="35"/>
      <c r="I63" s="36"/>
      <c r="J63" s="37"/>
      <c r="K63" s="207" t="s">
        <v>96</v>
      </c>
      <c r="L63" s="206"/>
      <c r="M63" s="30" t="b">
        <v>1</v>
      </c>
      <c r="N63" s="208" t="s">
        <v>164</v>
      </c>
      <c r="O63" s="206"/>
      <c r="P63" s="30" t="b">
        <v>1</v>
      </c>
    </row>
    <row r="64" spans="2:16" ht="20.100000000000001" customHeight="1" x14ac:dyDescent="0.25">
      <c r="B64" s="207" t="s">
        <v>97</v>
      </c>
      <c r="C64" s="206"/>
      <c r="D64" s="30" t="b">
        <v>0</v>
      </c>
      <c r="E64" s="205" t="s">
        <v>98</v>
      </c>
      <c r="F64" s="206"/>
      <c r="G64" s="30" t="b">
        <v>1</v>
      </c>
      <c r="H64" s="38"/>
      <c r="I64" s="39"/>
      <c r="J64" s="40"/>
      <c r="K64" s="215" t="s">
        <v>99</v>
      </c>
      <c r="L64" s="216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5" t="s">
        <v>162</v>
      </c>
      <c r="F65" s="206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9" t="s">
        <v>105</v>
      </c>
      <c r="C69" s="209"/>
      <c r="D69" s="48"/>
      <c r="E69" s="48"/>
      <c r="F69" s="211" t="s">
        <v>106</v>
      </c>
      <c r="G69" s="213" t="s">
        <v>107</v>
      </c>
      <c r="H69" s="48"/>
      <c r="I69" s="209" t="s">
        <v>108</v>
      </c>
      <c r="J69" s="209"/>
      <c r="K69" s="48"/>
      <c r="L69" s="49" t="s">
        <v>100</v>
      </c>
      <c r="M69" s="50" t="s">
        <v>101</v>
      </c>
      <c r="N69" s="50" t="s">
        <v>102</v>
      </c>
      <c r="O69" s="50" t="s">
        <v>103</v>
      </c>
      <c r="P69" s="51" t="s">
        <v>104</v>
      </c>
    </row>
    <row r="70" spans="2:17" ht="9.9499999999999993" customHeight="1" thickBot="1" x14ac:dyDescent="0.25">
      <c r="B70" s="210"/>
      <c r="C70" s="210"/>
      <c r="D70" s="52"/>
      <c r="E70" s="53"/>
      <c r="F70" s="212"/>
      <c r="G70" s="214"/>
      <c r="H70" s="54"/>
      <c r="I70" s="210"/>
      <c r="J70" s="210"/>
      <c r="K70" s="48"/>
      <c r="L70" s="55" t="s">
        <v>109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110</v>
      </c>
      <c r="C71" s="59" t="s">
        <v>111</v>
      </c>
      <c r="D71" s="60" t="s">
        <v>112</v>
      </c>
      <c r="E71" s="61" t="s">
        <v>113</v>
      </c>
      <c r="F71" s="59" t="s">
        <v>111</v>
      </c>
      <c r="G71" s="89" t="s">
        <v>112</v>
      </c>
      <c r="H71" s="62"/>
      <c r="I71" s="63" t="s">
        <v>114</v>
      </c>
      <c r="J71" s="31">
        <v>0</v>
      </c>
      <c r="K71" s="64" t="s">
        <v>172</v>
      </c>
      <c r="L71" s="31">
        <v>0</v>
      </c>
      <c r="M71" s="63" t="s">
        <v>115</v>
      </c>
      <c r="N71" s="31">
        <v>0</v>
      </c>
      <c r="O71" s="65" t="s">
        <v>116</v>
      </c>
      <c r="P71" s="31">
        <v>0</v>
      </c>
      <c r="Q71" s="69"/>
    </row>
    <row r="72" spans="2:17" ht="20.100000000000001" customHeight="1" x14ac:dyDescent="0.25">
      <c r="B72" s="66" t="s">
        <v>117</v>
      </c>
      <c r="C72" s="112">
        <v>-156</v>
      </c>
      <c r="D72" s="112">
        <v>-156.30000000000001</v>
      </c>
      <c r="E72" s="74" t="s">
        <v>118</v>
      </c>
      <c r="F72" s="112">
        <v>18.8</v>
      </c>
      <c r="G72" s="112">
        <v>18.399999999999999</v>
      </c>
      <c r="H72" s="82"/>
      <c r="I72" s="63" t="s">
        <v>119</v>
      </c>
      <c r="J72" s="31">
        <v>0</v>
      </c>
      <c r="K72" s="64" t="s">
        <v>173</v>
      </c>
      <c r="L72" s="31">
        <v>0</v>
      </c>
      <c r="M72" s="64" t="s">
        <v>120</v>
      </c>
      <c r="N72" s="31">
        <v>0</v>
      </c>
      <c r="O72" s="64" t="s">
        <v>170</v>
      </c>
      <c r="P72" s="31">
        <v>0</v>
      </c>
      <c r="Q72" s="69">
        <v>0</v>
      </c>
    </row>
    <row r="73" spans="2:17" ht="20.100000000000001" customHeight="1" x14ac:dyDescent="0.25">
      <c r="B73" s="66" t="s">
        <v>121</v>
      </c>
      <c r="C73" s="112">
        <v>-133.6</v>
      </c>
      <c r="D73" s="112">
        <v>-134.1</v>
      </c>
      <c r="E73" s="75" t="s">
        <v>122</v>
      </c>
      <c r="F73" s="114">
        <v>32.299999999999997</v>
      </c>
      <c r="G73" s="114">
        <v>31.3</v>
      </c>
      <c r="H73" s="82"/>
      <c r="I73" s="63" t="s">
        <v>123</v>
      </c>
      <c r="J73" s="31">
        <v>0</v>
      </c>
      <c r="K73" s="64" t="s">
        <v>124</v>
      </c>
      <c r="L73" s="31">
        <v>0</v>
      </c>
      <c r="M73" s="64" t="s">
        <v>125</v>
      </c>
      <c r="N73" s="31">
        <v>0</v>
      </c>
      <c r="O73" s="64" t="s">
        <v>171</v>
      </c>
      <c r="P73" s="31">
        <v>1</v>
      </c>
      <c r="Q73" s="69">
        <v>1</v>
      </c>
    </row>
    <row r="74" spans="2:17" ht="20.100000000000001" customHeight="1" x14ac:dyDescent="0.25">
      <c r="B74" s="66" t="s">
        <v>126</v>
      </c>
      <c r="C74" s="112">
        <v>-211.7</v>
      </c>
      <c r="D74" s="112">
        <v>-211.6</v>
      </c>
      <c r="E74" s="75" t="s">
        <v>127</v>
      </c>
      <c r="F74" s="115">
        <v>20</v>
      </c>
      <c r="G74" s="115">
        <v>20</v>
      </c>
      <c r="H74" s="82"/>
      <c r="I74" s="63" t="s">
        <v>128</v>
      </c>
      <c r="J74" s="31">
        <v>0</v>
      </c>
      <c r="K74" s="64" t="s">
        <v>129</v>
      </c>
      <c r="L74" s="31">
        <v>0</v>
      </c>
      <c r="M74" s="63" t="s">
        <v>130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131</v>
      </c>
      <c r="C75" s="112">
        <v>-113.5</v>
      </c>
      <c r="D75" s="112">
        <v>-113.8</v>
      </c>
      <c r="E75" s="75" t="s">
        <v>132</v>
      </c>
      <c r="F75" s="115">
        <v>40</v>
      </c>
      <c r="G75" s="115">
        <v>40</v>
      </c>
      <c r="H75" s="83"/>
      <c r="I75" s="63" t="s">
        <v>133</v>
      </c>
      <c r="J75" s="31">
        <v>0</v>
      </c>
      <c r="K75" s="64" t="s">
        <v>134</v>
      </c>
      <c r="L75" s="31">
        <v>0</v>
      </c>
      <c r="M75" s="63" t="s">
        <v>135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136</v>
      </c>
      <c r="C76" s="112">
        <v>22.9</v>
      </c>
      <c r="D76" s="112">
        <v>23.2</v>
      </c>
      <c r="E76" s="75" t="s">
        <v>137</v>
      </c>
      <c r="F76" s="115">
        <v>10</v>
      </c>
      <c r="G76" s="115">
        <v>10</v>
      </c>
      <c r="H76" s="83"/>
      <c r="I76" s="63" t="s">
        <v>138</v>
      </c>
      <c r="J76" s="31">
        <v>0</v>
      </c>
      <c r="K76" s="63" t="s">
        <v>139</v>
      </c>
      <c r="L76" s="31">
        <v>0</v>
      </c>
      <c r="M76" s="64" t="s">
        <v>140</v>
      </c>
      <c r="N76" s="31">
        <v>0</v>
      </c>
      <c r="O76" s="48"/>
      <c r="P76" s="48"/>
    </row>
    <row r="77" spans="2:17" ht="20.100000000000001" customHeight="1" x14ac:dyDescent="0.25">
      <c r="B77" s="66" t="s">
        <v>141</v>
      </c>
      <c r="C77" s="112">
        <v>26.5</v>
      </c>
      <c r="D77" s="112">
        <v>26.6</v>
      </c>
      <c r="E77" s="75" t="s">
        <v>142</v>
      </c>
      <c r="F77" s="115">
        <v>150</v>
      </c>
      <c r="G77" s="115">
        <v>150</v>
      </c>
      <c r="H77" s="82"/>
      <c r="I77" s="63" t="s">
        <v>143</v>
      </c>
      <c r="J77" s="31">
        <v>0</v>
      </c>
      <c r="K77" s="63" t="s">
        <v>144</v>
      </c>
      <c r="L77" s="31">
        <v>0</v>
      </c>
      <c r="M77" s="64" t="s">
        <v>145</v>
      </c>
      <c r="N77" s="31">
        <v>0</v>
      </c>
      <c r="O77" s="48"/>
      <c r="P77" s="48"/>
    </row>
    <row r="78" spans="2:17" ht="20.100000000000001" customHeight="1" x14ac:dyDescent="0.25">
      <c r="B78" s="66" t="s">
        <v>146</v>
      </c>
      <c r="C78" s="112">
        <v>20.100000000000001</v>
      </c>
      <c r="D78" s="112">
        <v>20.399999999999999</v>
      </c>
      <c r="E78" s="75" t="s">
        <v>147</v>
      </c>
      <c r="F78" s="116"/>
      <c r="G78" s="116"/>
      <c r="H78" s="82"/>
      <c r="I78" s="64" t="s">
        <v>148</v>
      </c>
      <c r="J78" s="31">
        <v>0</v>
      </c>
      <c r="K78" s="63" t="s">
        <v>149</v>
      </c>
      <c r="L78" s="31">
        <v>0</v>
      </c>
      <c r="M78" s="67" t="s">
        <v>150</v>
      </c>
      <c r="N78" s="31">
        <v>0</v>
      </c>
      <c r="O78" s="48"/>
      <c r="P78" s="48"/>
    </row>
    <row r="79" spans="2:17" ht="20.100000000000001" customHeight="1" x14ac:dyDescent="0.25">
      <c r="B79" s="66" t="s">
        <v>151</v>
      </c>
      <c r="C79" s="112">
        <v>20.7</v>
      </c>
      <c r="D79" s="112">
        <v>21.1</v>
      </c>
      <c r="E79" s="74" t="s">
        <v>152</v>
      </c>
      <c r="F79" s="112">
        <v>5.8</v>
      </c>
      <c r="G79" s="112">
        <v>3.6</v>
      </c>
      <c r="H79" s="82"/>
      <c r="I79" s="64" t="s">
        <v>153</v>
      </c>
      <c r="J79" s="31">
        <v>0</v>
      </c>
      <c r="K79" s="64" t="s">
        <v>154</v>
      </c>
      <c r="L79" s="31">
        <v>0</v>
      </c>
      <c r="M79" s="64" t="s">
        <v>155</v>
      </c>
      <c r="N79" s="31">
        <v>0</v>
      </c>
      <c r="O79" s="47"/>
      <c r="P79" s="47"/>
    </row>
    <row r="80" spans="2:17" ht="20.100000000000001" customHeight="1" x14ac:dyDescent="0.25">
      <c r="B80" s="68" t="s">
        <v>156</v>
      </c>
      <c r="C80" s="113">
        <v>3.79E-5</v>
      </c>
      <c r="D80" s="113">
        <v>3.7599999999999999E-5</v>
      </c>
      <c r="E80" s="75" t="s">
        <v>157</v>
      </c>
      <c r="F80" s="114">
        <v>71.5</v>
      </c>
      <c r="G80" s="114">
        <v>77.5</v>
      </c>
      <c r="H80" s="82"/>
      <c r="I80" s="64" t="s">
        <v>158</v>
      </c>
      <c r="J80" s="31">
        <v>0</v>
      </c>
      <c r="K80" s="63" t="s">
        <v>159</v>
      </c>
      <c r="L80" s="31">
        <v>1</v>
      </c>
      <c r="M80" s="64" t="s">
        <v>160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7" t="s">
        <v>161</v>
      </c>
      <c r="C84" s="147"/>
    </row>
    <row r="85" spans="2:16" ht="15" customHeight="1" x14ac:dyDescent="0.25">
      <c r="B85" s="148" t="s">
        <v>192</v>
      </c>
      <c r="C85" s="149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49"/>
      <c r="O85" s="149"/>
      <c r="P85" s="150"/>
    </row>
    <row r="86" spans="2:16" ht="15" customHeight="1" x14ac:dyDescent="0.25">
      <c r="B86" s="151"/>
      <c r="C86" s="152"/>
      <c r="D86" s="152"/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3"/>
    </row>
    <row r="87" spans="2:16" ht="15" customHeight="1" x14ac:dyDescent="0.25">
      <c r="B87" s="139"/>
      <c r="C87" s="140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</row>
    <row r="88" spans="2:16" ht="15" customHeight="1" x14ac:dyDescent="0.25">
      <c r="B88" s="139"/>
      <c r="C88" s="140"/>
      <c r="D88" s="140"/>
      <c r="E88" s="140"/>
      <c r="F88" s="140"/>
      <c r="G88" s="140"/>
      <c r="H88" s="140"/>
      <c r="I88" s="140"/>
      <c r="J88" s="140"/>
      <c r="K88" s="140"/>
      <c r="L88" s="140"/>
      <c r="M88" s="140"/>
      <c r="N88" s="140"/>
      <c r="O88" s="140"/>
      <c r="P88" s="141"/>
    </row>
    <row r="89" spans="2:16" ht="15" customHeight="1" x14ac:dyDescent="0.25">
      <c r="B89" s="142"/>
      <c r="C89" s="134"/>
      <c r="D89" s="134"/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  <c r="P89" s="135"/>
    </row>
    <row r="90" spans="2:16" ht="15" customHeight="1" x14ac:dyDescent="0.25">
      <c r="B90" s="139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1"/>
    </row>
    <row r="91" spans="2:16" ht="15" customHeight="1" x14ac:dyDescent="0.25">
      <c r="B91" s="139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1"/>
    </row>
    <row r="92" spans="2:16" ht="15" customHeight="1" x14ac:dyDescent="0.25">
      <c r="B92" s="133"/>
      <c r="C92" s="134"/>
      <c r="D92" s="134"/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  <c r="P92" s="135"/>
    </row>
    <row r="93" spans="2:16" ht="15" customHeight="1" x14ac:dyDescent="0.25">
      <c r="B93" s="133"/>
      <c r="C93" s="134"/>
      <c r="D93" s="134"/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  <c r="P93" s="135"/>
    </row>
    <row r="94" spans="2:16" ht="15" customHeight="1" x14ac:dyDescent="0.25">
      <c r="B94" s="133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5"/>
    </row>
    <row r="95" spans="2:16" ht="15" customHeight="1" x14ac:dyDescent="0.25">
      <c r="B95" s="133"/>
      <c r="C95" s="134"/>
      <c r="D95" s="134"/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5"/>
    </row>
    <row r="96" spans="2:16" ht="15" customHeight="1" x14ac:dyDescent="0.2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5"/>
    </row>
    <row r="97" spans="2:16" ht="15" customHeight="1" x14ac:dyDescent="0.25">
      <c r="B97" s="133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5"/>
    </row>
    <row r="98" spans="2:16" ht="15" customHeight="1" x14ac:dyDescent="0.25">
      <c r="B98" s="133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5"/>
    </row>
    <row r="99" spans="2:16" ht="15" customHeight="1" x14ac:dyDescent="0.25"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2025-06-09T04:24:19Z</dcterms:modified>
</cp:coreProperties>
</file>