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E18" i="1" l="1"/>
  <c r="D31" i="1" l="1"/>
  <c r="F18" i="1" l="1"/>
  <c r="K31" i="1" l="1"/>
  <c r="H18" i="1" l="1"/>
  <c r="G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<sst xmlns="http://schemas.openxmlformats.org/spreadsheetml/2006/main" count="210" uniqueCount="196">
  <si>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</si>
  <si>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</si>
  <si>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</si>
  <si>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</si>
  <si>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</si>
  <si>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</si>
  <si>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</si>
  <si>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</si>
  <si>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</si>
  <si>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</si>
  <si>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</si>
  <si>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</si>
  <si>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</si>
  <si>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</si>
  <si>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</si>
  <si>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</si>
  <si>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</si>
  <si>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</si>
  <si>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</si>
  <si>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</si>
  <si>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</si>
  <si>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</si>
  <si>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</si>
  <si>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</si>
  <si>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</si>
  <si>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</si>
  <si>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</si>
  <si>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</si>
  <si>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</si>
  <si>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</si>
  <si>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</si>
  <si>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</si>
  <si>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</si>
  <si>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</si>
  <si>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</si>
  <si>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</si>
  <si>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</si>
  <si>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</si>
  <si>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</si>
  <si>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</si>
  <si>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</si>
  <si>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</si>
  <si>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</si>
  <si>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</si>
  <si>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</si>
  <si>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</si>
  <si>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</si>
  <si>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</si>
  <si>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</si>
  <si>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</si>
  <si>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</si>
  <si>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</si>
  <si>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</si>
  <si>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</si>
  <si>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</si>
  <si>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</si>
  <si>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</si>
  <si>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</si>
  <si>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</si>
  <si>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</si>
  <si>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</si>
  <si>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</si>
  <si>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</si>
  <si>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</si>
  <si>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</si>
  <si>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</si>
  <si>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</si>
  <si>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</si>
  <si>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</si>
  <si>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</si>
  <si>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</si>
  <si>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</si>
  <si>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</si>
  <si>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</si>
  <si>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</si>
  <si>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</si>
  <si>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</si>
  <si>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</si>
  <si>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</si>
  <si>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</si>
  <si>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</si>
  <si>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</si>
  <si>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</si>
  <si>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</si>
  <si>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</si>
  <si>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</si>
  <si>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</si>
  <si>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</si>
  <si>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</si>
  <si>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</si>
  <si>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</si>
  <si>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</si>
  <si>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</si>
  <si>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</si>
  <si>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</si>
  <si>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</si>
  <si>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</si>
  <si>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</si>
  <si>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</si>
  <si>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</si>
  <si>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</si>
  <si>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</si>
  <si>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</si>
  <si>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</si>
  <si>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</si>
  <si>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</si>
  <si>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</si>
  <si>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</si>
  <si>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</si>
  <si>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</si>
  <si>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</si>
  <si>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</si>
  <si>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</si>
  <si>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</si>
  <si>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</si>
  <si>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</si>
  <si>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</si>
  <si>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</si>
  <si>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</si>
  <si>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</si>
  <si>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</si>
  <si>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</si>
  <si>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</si>
  <si>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</si>
  <si>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</si>
  <si>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</si>
  <si>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</si>
  <si>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</si>
  <si>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</si>
  <si>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</si>
  <si>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</si>
  <si>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</si>
  <si>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</si>
  <si>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</si>
  <si>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</si>
  <si>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</si>
  <si>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</si>
  <si>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</si>
  <si>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</si>
  <si>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</si>
  <si>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</si>
  <si>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</si>
  <si>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</si>
  <si>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</si>
  <si>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</si>
  <si>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</si>
  <si>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</si>
  <si>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</si>
  <si>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</si>
  <si>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</si>
  <si>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</si>
  <si>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</si>
  <si>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</si>
  <si>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</si>
  <si>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</si>
  <si>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</si>
  <si>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</si>
  <si>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</si>
  <si>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</si>
  <si>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</si>
  <si>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</si>
  <si>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</si>
  <si>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</si>
  <si>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</si>
  <si>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</si>
  <si>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</si>
  <si>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</si>
  <si>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</si>
  <si>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</si>
  <si>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</si>
  <si>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</si>
  <si>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</si>
  <si>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</si>
  <si>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</si>
  <si>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</si>
  <si>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</si>
  <si>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</si>
  <si>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</si>
  <si>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</si>
  <si>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</si>
  <si>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</si>
  <si>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</si>
  <si>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</si>
  <si>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</si>
  <si>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</si>
  <si>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DIR-KSP</t>
    <phoneticPr fontId="3" type="noConversion"/>
  </si>
  <si>
    <t>N</t>
    <phoneticPr fontId="3" type="noConversion"/>
  </si>
  <si>
    <t>N</t>
    <phoneticPr fontId="3" type="noConversion"/>
  </si>
  <si>
    <t>20s/25k 35s/30k 50s/29k</t>
    <phoneticPr fontId="3" type="noConversion"/>
  </si>
  <si>
    <t>20s/29k 35s/33k 50s/38k</t>
    <phoneticPr fontId="3" type="noConversion"/>
  </si>
  <si>
    <t xml:space="preserve">1) 21:30 gmon 이상. </t>
    <phoneticPr fontId="3" type="noConversion"/>
  </si>
  <si>
    <t>I</t>
    <phoneticPr fontId="4" type="noConversion"/>
  </si>
  <si>
    <t>R</t>
    <phoneticPr fontId="4" type="noConversion"/>
  </si>
  <si>
    <t>B</t>
    <phoneticPr fontId="4" type="noConversion"/>
  </si>
  <si>
    <t xml:space="preserve"> 60s/9k  45s/11k  30s/11k</t>
    <phoneticPr fontId="3" type="noConversion"/>
  </si>
  <si>
    <t xml:space="preserve"> 60s/8k  45s/9k  30s/11k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</si>
</sst>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2" sqref="D72:D8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6">
        <v>45813</v>
      </c>
      <c r="D3" s="197"/>
      <c r="E3" s="1"/>
      <c r="F3" s="1"/>
      <c r="G3" s="1"/>
      <c r="H3" s="1"/>
      <c r="I3" s="1"/>
      <c r="J3" s="1"/>
      <c r="K3" s="33" t="s">
        <v>2</v>
      </c>
      <c r="L3" s="198">
        <f>(P31-(P32+P33))/P31*100</f>
        <v>100</v>
      </c>
      <c r="M3" s="198"/>
      <c r="N3" s="33" t="s">
        <v>3</v>
      </c>
      <c r="O3" s="198">
        <f>(P31-P33)/P31*100</f>
        <v>100</v>
      </c>
      <c r="P3" s="198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7">
        <v>0.6875</v>
      </c>
      <c r="D9" s="121">
        <v>2.4</v>
      </c>
      <c r="E9" s="121">
        <v>9.1</v>
      </c>
      <c r="F9" s="121">
        <v>34</v>
      </c>
      <c r="G9" s="118" t="s">
        <v>186</v>
      </c>
      <c r="H9" s="121">
        <v>2.9</v>
      </c>
      <c r="I9" s="118">
        <v>76</v>
      </c>
      <c r="J9" s="1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7">
        <v>0.9375</v>
      </c>
      <c r="D10" s="121">
        <v>1.1000000000000001</v>
      </c>
      <c r="E10" s="121">
        <v>5.8</v>
      </c>
      <c r="F10" s="121">
        <v>37</v>
      </c>
      <c r="G10" s="118" t="s">
        <v>186</v>
      </c>
      <c r="H10" s="121">
        <v>2.2999999999999998</v>
      </c>
      <c r="I10" s="124"/>
      <c r="J10" s="12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8">
        <v>0.20138888888888887</v>
      </c>
      <c r="D11" s="129">
        <v>1.1000000000000001</v>
      </c>
      <c r="E11" s="129">
        <v>6</v>
      </c>
      <c r="F11" s="129">
        <v>19</v>
      </c>
      <c r="G11" s="118" t="s">
        <v>187</v>
      </c>
      <c r="H11" s="121">
        <v>1.4</v>
      </c>
      <c r="I11" s="130"/>
      <c r="J11" s="12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23.513888888888889</v>
      </c>
      <c r="D12" s="12">
        <f>AVERAGE(D9:D11)</f>
        <v>1.5333333333333332</v>
      </c>
      <c r="E12" s="12">
        <f>AVERAGE(E9:E11)</f>
        <v>6.9666666666666659</v>
      </c>
      <c r="F12" s="13">
        <f>AVERAGE(F9:F11)</f>
        <v>30</v>
      </c>
      <c r="G12" s="14"/>
      <c r="H12" s="15">
        <f>AVERAGE(H9:H11)</f>
        <v>2.1999999999999997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9" t="s">
        <v>174</v>
      </c>
      <c r="D16" s="126" t="s">
        <v>178</v>
      </c>
      <c r="E16" s="127" t="s">
        <v>179</v>
      </c>
      <c r="F16" s="127" t="s">
        <v>185</v>
      </c>
      <c r="G16" s="127" t="s">
        <v>180</v>
      </c>
      <c r="H16" s="127" t="s">
        <v>181</v>
      </c>
      <c r="I16" s="94"/>
      <c r="J16" s="94"/>
      <c r="K16" s="94"/>
      <c r="L16" s="94"/>
      <c r="M16" s="94"/>
      <c r="N16" s="94"/>
      <c r="O16" s="94"/>
      <c r="P16" s="118" t="s">
        <v>176</v>
      </c>
    </row>
    <row r="17" spans="1:16" s="76" customFormat="1" ht="14.1" customHeight="1" x14ac:dyDescent="0.25">
      <c r="A17" s="32"/>
      <c r="B17" s="22" t="s">
        <v>41</v>
      </c>
      <c r="C17" s="117">
        <v>0.65277777777777779</v>
      </c>
      <c r="D17" s="117">
        <v>0.65625</v>
      </c>
      <c r="E17" s="117">
        <v>0.69374999999999998</v>
      </c>
      <c r="F17" s="117">
        <v>0.71388888888888891</v>
      </c>
      <c r="G17" s="117">
        <v>0.78888888888888886</v>
      </c>
      <c r="H17" s="117">
        <v>0.19444444444444445</v>
      </c>
      <c r="I17" s="93"/>
      <c r="J17" s="93"/>
      <c r="K17" s="93"/>
      <c r="L17" s="93"/>
      <c r="M17" s="93"/>
      <c r="N17" s="93"/>
      <c r="O17" s="93"/>
      <c r="P17" s="117">
        <v>0.21527777777777779</v>
      </c>
    </row>
    <row r="18" spans="1:16" s="76" customFormat="1" ht="14.1" customHeight="1" x14ac:dyDescent="0.25">
      <c r="A18" s="32"/>
      <c r="B18" s="22" t="s">
        <v>42</v>
      </c>
      <c r="C18" s="118">
        <v>30174</v>
      </c>
      <c r="D18" s="118">
        <f>C18+1</f>
        <v>30175</v>
      </c>
      <c r="E18" s="118">
        <f>D19+1</f>
        <v>30186</v>
      </c>
      <c r="F18" s="118">
        <f>E19+1</f>
        <v>30199</v>
      </c>
      <c r="G18" s="118">
        <f>F19+1</f>
        <v>30248</v>
      </c>
      <c r="H18" s="118">
        <f>G19+1</f>
        <v>30501</v>
      </c>
      <c r="I18" s="94"/>
      <c r="J18" s="94"/>
      <c r="K18" s="93"/>
      <c r="L18" s="93"/>
      <c r="M18" s="93"/>
      <c r="N18" s="93"/>
      <c r="O18" s="93"/>
      <c r="P18" s="118">
        <f>H19+1</f>
        <v>30512</v>
      </c>
    </row>
    <row r="19" spans="1:16" s="76" customFormat="1" ht="14.1" customHeight="1" thickBot="1" x14ac:dyDescent="0.3">
      <c r="A19" s="32"/>
      <c r="B19" s="9" t="s">
        <v>43</v>
      </c>
      <c r="C19" s="81"/>
      <c r="D19" s="118">
        <v>30185</v>
      </c>
      <c r="E19" s="123">
        <v>30198</v>
      </c>
      <c r="F19" s="123">
        <v>30247</v>
      </c>
      <c r="G19" s="123">
        <v>30500</v>
      </c>
      <c r="H19" s="123">
        <v>30511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 t="shared" ref="E20:O20" si="0">IF(ISNUMBER(E18),E19-E18+1,"")</f>
        <v>13</v>
      </c>
      <c r="F20" s="86">
        <f t="shared" si="0"/>
        <v>49</v>
      </c>
      <c r="G20" s="86">
        <f t="shared" si="0"/>
        <v>253</v>
      </c>
      <c r="H20" s="86">
        <f>IF(ISNUMBER(H18),H19-H18+1,"")</f>
        <v>11</v>
      </c>
      <c r="I20" s="86" t="str">
        <f>IF(ISNUMBER(I18),I19-I18+1,"")</f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5" t="s">
        <v>45</v>
      </c>
      <c r="C22" s="22" t="s">
        <v>21</v>
      </c>
      <c r="D22" s="22" t="s">
        <v>23</v>
      </c>
      <c r="E22" s="22" t="s">
        <v>46</v>
      </c>
      <c r="F22" s="206" t="s">
        <v>47</v>
      </c>
      <c r="G22" s="206"/>
      <c r="H22" s="206"/>
      <c r="I22" s="206"/>
      <c r="J22" s="22" t="s">
        <v>21</v>
      </c>
      <c r="K22" s="22" t="s">
        <v>23</v>
      </c>
      <c r="L22" s="22" t="s">
        <v>46</v>
      </c>
      <c r="M22" s="206" t="s">
        <v>47</v>
      </c>
      <c r="N22" s="206"/>
      <c r="O22" s="206"/>
      <c r="P22" s="206"/>
    </row>
    <row r="23" spans="1:16" ht="13.5" customHeight="1" x14ac:dyDescent="0.25">
      <c r="B23" s="205"/>
      <c r="C23" s="120">
        <v>30180</v>
      </c>
      <c r="D23" s="120">
        <v>30182</v>
      </c>
      <c r="E23" s="118" t="s">
        <v>177</v>
      </c>
      <c r="F23" s="204" t="s">
        <v>188</v>
      </c>
      <c r="G23" s="204"/>
      <c r="H23" s="204"/>
      <c r="I23" s="204"/>
      <c r="J23" s="120">
        <v>30501</v>
      </c>
      <c r="K23" s="120">
        <v>30503</v>
      </c>
      <c r="L23" s="118" t="s">
        <v>191</v>
      </c>
      <c r="M23" s="204" t="s">
        <v>194</v>
      </c>
      <c r="N23" s="204"/>
      <c r="O23" s="204"/>
      <c r="P23" s="204"/>
    </row>
    <row r="24" spans="1:16" ht="13.5" customHeight="1" x14ac:dyDescent="0.25">
      <c r="B24" s="205"/>
      <c r="C24" s="120"/>
      <c r="D24" s="120"/>
      <c r="E24" s="118" t="s">
        <v>175</v>
      </c>
      <c r="F24" s="204" t="s">
        <v>182</v>
      </c>
      <c r="G24" s="204"/>
      <c r="H24" s="204"/>
      <c r="I24" s="204"/>
      <c r="J24" s="120"/>
      <c r="K24" s="120"/>
      <c r="L24" s="118" t="s">
        <v>192</v>
      </c>
      <c r="M24" s="204" t="s">
        <v>182</v>
      </c>
      <c r="N24" s="204"/>
      <c r="O24" s="204"/>
      <c r="P24" s="204"/>
    </row>
    <row r="25" spans="1:16" ht="13.5" customHeight="1" x14ac:dyDescent="0.25">
      <c r="B25" s="205"/>
      <c r="C25" s="120">
        <v>30183</v>
      </c>
      <c r="D25" s="120">
        <v>30185</v>
      </c>
      <c r="E25" s="118" t="s">
        <v>49</v>
      </c>
      <c r="F25" s="204" t="s">
        <v>189</v>
      </c>
      <c r="G25" s="204"/>
      <c r="H25" s="204"/>
      <c r="I25" s="204"/>
      <c r="J25" s="120">
        <v>30504</v>
      </c>
      <c r="K25" s="120">
        <v>30506</v>
      </c>
      <c r="L25" s="118" t="s">
        <v>175</v>
      </c>
      <c r="M25" s="204" t="s">
        <v>195</v>
      </c>
      <c r="N25" s="204"/>
      <c r="O25" s="204"/>
      <c r="P25" s="204"/>
    </row>
    <row r="26" spans="1:16" ht="13.5" customHeight="1" x14ac:dyDescent="0.25">
      <c r="B26" s="205"/>
      <c r="C26" s="120"/>
      <c r="D26" s="120"/>
      <c r="E26" s="118" t="s">
        <v>48</v>
      </c>
      <c r="F26" s="204" t="s">
        <v>183</v>
      </c>
      <c r="G26" s="204"/>
      <c r="H26" s="204"/>
      <c r="I26" s="204"/>
      <c r="J26" s="120"/>
      <c r="K26" s="120"/>
      <c r="L26" s="118" t="s">
        <v>193</v>
      </c>
      <c r="M26" s="204" t="s">
        <v>182</v>
      </c>
      <c r="N26" s="204"/>
      <c r="O26" s="204"/>
      <c r="P26" s="204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5" t="s">
        <v>50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51</v>
      </c>
      <c r="D29" s="25" t="s">
        <v>52</v>
      </c>
      <c r="E29" s="25" t="s">
        <v>53</v>
      </c>
      <c r="F29" s="25" t="s">
        <v>54</v>
      </c>
      <c r="G29" s="25" t="s">
        <v>55</v>
      </c>
      <c r="H29" s="25" t="s">
        <v>56</v>
      </c>
      <c r="I29" s="25" t="s">
        <v>57</v>
      </c>
      <c r="J29" s="25" t="s">
        <v>58</v>
      </c>
      <c r="K29" s="25" t="s">
        <v>59</v>
      </c>
      <c r="L29" s="25" t="s">
        <v>60</v>
      </c>
      <c r="M29" s="25" t="s">
        <v>61</v>
      </c>
      <c r="N29" s="25" t="s">
        <v>62</v>
      </c>
      <c r="O29" s="26" t="s">
        <v>63</v>
      </c>
      <c r="P29" s="27" t="s">
        <v>64</v>
      </c>
    </row>
    <row r="30" spans="1:16" ht="14.1" customHeight="1" x14ac:dyDescent="0.25">
      <c r="B30" s="23" t="s">
        <v>168</v>
      </c>
      <c r="C30" s="108">
        <v>0.38472222222222219</v>
      </c>
      <c r="D30" s="111">
        <v>7.4999999999999997E-2</v>
      </c>
      <c r="E30" s="109"/>
      <c r="F30" s="109"/>
      <c r="G30" s="109"/>
      <c r="H30" s="109"/>
      <c r="I30" s="109"/>
      <c r="J30" s="109"/>
      <c r="K30" s="110"/>
      <c r="L30" s="109"/>
      <c r="M30" s="109"/>
      <c r="N30" s="111"/>
      <c r="O30" s="109"/>
      <c r="P30" s="106">
        <f>SUM(C30:J30,L30:N30)</f>
        <v>0.4597222222222222</v>
      </c>
    </row>
    <row r="31" spans="1:16" ht="14.1" customHeight="1" x14ac:dyDescent="0.25">
      <c r="B31" s="23" t="s">
        <v>169</v>
      </c>
      <c r="C31" s="132">
        <v>0.4055555555555555</v>
      </c>
      <c r="D31" s="125">
        <f>G17-F17</f>
        <v>7.4999999999999956E-2</v>
      </c>
      <c r="E31" s="99"/>
      <c r="F31" s="99"/>
      <c r="G31" s="99"/>
      <c r="H31" s="99"/>
      <c r="I31" s="99"/>
      <c r="J31" s="99"/>
      <c r="K31" s="125">
        <f>IF($F$17&lt;$E$17,$F$17+1-$E$17,$F$17-$E$17)</f>
        <v>2.0138888888888928E-2</v>
      </c>
      <c r="L31" s="99"/>
      <c r="M31" s="99"/>
      <c r="N31" s="99"/>
      <c r="O31" s="100"/>
      <c r="P31" s="106">
        <f>SUM(C31:N31)</f>
        <v>0.50069444444444433</v>
      </c>
    </row>
    <row r="32" spans="1:16" ht="14.1" customHeight="1" x14ac:dyDescent="0.25">
      <c r="B32" s="23" t="s">
        <v>65</v>
      </c>
      <c r="C32" s="21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66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167</v>
      </c>
      <c r="C34" s="96">
        <f>C31-C32-C33</f>
        <v>0.4055555555555555</v>
      </c>
      <c r="D34" s="96">
        <f t="shared" ref="D34:P34" si="1">D31-D32-D33</f>
        <v>7.4999999999999956E-2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2.0138888888888928E-2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0.50069444444444433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9" t="s">
        <v>67</v>
      </c>
      <c r="C36" s="193"/>
      <c r="D36" s="193"/>
      <c r="E36" s="193"/>
      <c r="F36" s="193"/>
      <c r="G36" s="193"/>
      <c r="H36" s="193"/>
      <c r="I36" s="193"/>
      <c r="J36" s="193"/>
      <c r="K36" s="194"/>
      <c r="L36" s="194"/>
      <c r="M36" s="187"/>
      <c r="N36" s="187"/>
      <c r="O36" s="187"/>
      <c r="P36" s="187"/>
    </row>
    <row r="37" spans="2:16" ht="18" customHeight="1" x14ac:dyDescent="0.25">
      <c r="B37" s="190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</row>
    <row r="38" spans="2:16" ht="18" customHeight="1" x14ac:dyDescent="0.25">
      <c r="B38" s="190"/>
      <c r="C38" s="192"/>
      <c r="D38" s="187"/>
      <c r="E38" s="187"/>
      <c r="F38" s="187"/>
      <c r="G38" s="187"/>
      <c r="H38" s="187"/>
      <c r="I38" s="187"/>
      <c r="J38" s="187"/>
      <c r="K38" s="188"/>
      <c r="L38" s="187"/>
      <c r="M38" s="187"/>
      <c r="N38" s="187"/>
      <c r="O38" s="187"/>
      <c r="P38" s="187"/>
    </row>
    <row r="39" spans="2:16" ht="18" customHeight="1" x14ac:dyDescent="0.25">
      <c r="B39" s="190"/>
      <c r="C39" s="187"/>
      <c r="D39" s="187"/>
      <c r="E39" s="187"/>
      <c r="F39" s="187"/>
      <c r="G39" s="187"/>
      <c r="H39" s="187"/>
      <c r="I39" s="187"/>
      <c r="J39" s="187"/>
      <c r="K39" s="188"/>
      <c r="L39" s="187"/>
      <c r="M39" s="187"/>
      <c r="N39" s="187"/>
      <c r="O39" s="187"/>
      <c r="P39" s="187"/>
    </row>
    <row r="40" spans="2:16" ht="18" customHeight="1" x14ac:dyDescent="0.25">
      <c r="B40" s="190"/>
      <c r="C40" s="187"/>
      <c r="D40" s="187"/>
      <c r="E40" s="187"/>
      <c r="F40" s="187"/>
      <c r="G40" s="187"/>
      <c r="H40" s="187"/>
      <c r="I40" s="187"/>
      <c r="J40" s="187"/>
      <c r="K40" s="188"/>
      <c r="L40" s="187"/>
      <c r="M40" s="187"/>
      <c r="N40" s="187"/>
      <c r="O40" s="187"/>
      <c r="P40" s="187"/>
    </row>
    <row r="41" spans="2:16" ht="18" customHeight="1" x14ac:dyDescent="0.25">
      <c r="B41" s="191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68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 t="s">
        <v>190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80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2:16" ht="14.1" customHeight="1" x14ac:dyDescent="0.25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</row>
    <row r="47" spans="2:16" ht="14.1" customHeight="1" x14ac:dyDescent="0.25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166</v>
      </c>
      <c r="C53" s="165"/>
      <c r="D53" s="91"/>
      <c r="E53" s="91"/>
      <c r="F53" s="91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165</v>
      </c>
      <c r="C54" s="167"/>
      <c r="D54" s="167"/>
      <c r="E54" s="167"/>
      <c r="F54" s="131">
        <v>405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69</v>
      </c>
      <c r="C56" s="14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6" t="s">
        <v>70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71</v>
      </c>
      <c r="O57" s="147"/>
      <c r="P57" s="150"/>
    </row>
    <row r="58" spans="2:16" ht="17.100000000000001" customHeight="1" x14ac:dyDescent="0.25">
      <c r="B58" s="151" t="s">
        <v>72</v>
      </c>
      <c r="C58" s="152"/>
      <c r="D58" s="153"/>
      <c r="E58" s="151" t="s">
        <v>73</v>
      </c>
      <c r="F58" s="152"/>
      <c r="G58" s="153"/>
      <c r="H58" s="152" t="s">
        <v>74</v>
      </c>
      <c r="I58" s="152"/>
      <c r="J58" s="152"/>
      <c r="K58" s="154" t="s">
        <v>75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76</v>
      </c>
      <c r="C59" s="134"/>
      <c r="D59" s="30" t="b">
        <v>1</v>
      </c>
      <c r="E59" s="133" t="s">
        <v>77</v>
      </c>
      <c r="F59" s="134"/>
      <c r="G59" s="30" t="b">
        <v>1</v>
      </c>
      <c r="H59" s="141" t="s">
        <v>78</v>
      </c>
      <c r="I59" s="134"/>
      <c r="J59" s="30" t="b">
        <v>1</v>
      </c>
      <c r="K59" s="141" t="s">
        <v>79</v>
      </c>
      <c r="L59" s="134"/>
      <c r="M59" s="30" t="b">
        <v>1</v>
      </c>
      <c r="N59" s="142" t="s">
        <v>80</v>
      </c>
      <c r="O59" s="134"/>
      <c r="P59" s="30" t="b">
        <v>1</v>
      </c>
    </row>
    <row r="60" spans="2:16" ht="20.100000000000001" customHeight="1" x14ac:dyDescent="0.25">
      <c r="B60" s="133" t="s">
        <v>81</v>
      </c>
      <c r="C60" s="134"/>
      <c r="D60" s="30" t="b">
        <v>1</v>
      </c>
      <c r="E60" s="133" t="s">
        <v>82</v>
      </c>
      <c r="F60" s="134"/>
      <c r="G60" s="30" t="b">
        <v>1</v>
      </c>
      <c r="H60" s="141" t="s">
        <v>83</v>
      </c>
      <c r="I60" s="134"/>
      <c r="J60" s="30" t="b">
        <v>1</v>
      </c>
      <c r="K60" s="141" t="s">
        <v>84</v>
      </c>
      <c r="L60" s="134"/>
      <c r="M60" s="30" t="b">
        <v>1</v>
      </c>
      <c r="N60" s="142" t="s">
        <v>85</v>
      </c>
      <c r="O60" s="134"/>
      <c r="P60" s="30" t="b">
        <v>1</v>
      </c>
    </row>
    <row r="61" spans="2:16" ht="20.100000000000001" customHeight="1" x14ac:dyDescent="0.25">
      <c r="B61" s="133" t="s">
        <v>86</v>
      </c>
      <c r="C61" s="134"/>
      <c r="D61" s="30" t="b">
        <v>1</v>
      </c>
      <c r="E61" s="133" t="s">
        <v>87</v>
      </c>
      <c r="F61" s="134"/>
      <c r="G61" s="30" t="b">
        <v>1</v>
      </c>
      <c r="H61" s="141" t="s">
        <v>88</v>
      </c>
      <c r="I61" s="134"/>
      <c r="J61" s="30" t="b">
        <v>1</v>
      </c>
      <c r="K61" s="141" t="s">
        <v>89</v>
      </c>
      <c r="L61" s="134"/>
      <c r="M61" s="30" t="b">
        <v>1</v>
      </c>
      <c r="N61" s="142" t="s">
        <v>90</v>
      </c>
      <c r="O61" s="134"/>
      <c r="P61" s="30" t="b">
        <v>1</v>
      </c>
    </row>
    <row r="62" spans="2:16" ht="20.100000000000001" customHeight="1" x14ac:dyDescent="0.25">
      <c r="B62" s="141" t="s">
        <v>88</v>
      </c>
      <c r="C62" s="134"/>
      <c r="D62" s="30" t="b">
        <v>1</v>
      </c>
      <c r="E62" s="133" t="s">
        <v>91</v>
      </c>
      <c r="F62" s="134"/>
      <c r="G62" s="30" t="b">
        <v>1</v>
      </c>
      <c r="H62" s="141" t="s">
        <v>92</v>
      </c>
      <c r="I62" s="134"/>
      <c r="J62" s="30" t="b">
        <v>0</v>
      </c>
      <c r="K62" s="141" t="s">
        <v>93</v>
      </c>
      <c r="L62" s="134"/>
      <c r="M62" s="30" t="b">
        <v>1</v>
      </c>
      <c r="N62" s="142" t="s">
        <v>83</v>
      </c>
      <c r="O62" s="134"/>
      <c r="P62" s="30" t="b">
        <v>1</v>
      </c>
    </row>
    <row r="63" spans="2:16" ht="20.100000000000001" customHeight="1" x14ac:dyDescent="0.25">
      <c r="B63" s="141" t="s">
        <v>94</v>
      </c>
      <c r="C63" s="134"/>
      <c r="D63" s="30" t="b">
        <v>1</v>
      </c>
      <c r="E63" s="133" t="s">
        <v>95</v>
      </c>
      <c r="F63" s="134"/>
      <c r="G63" s="30" t="b">
        <v>1</v>
      </c>
      <c r="H63" s="35"/>
      <c r="I63" s="36"/>
      <c r="J63" s="37"/>
      <c r="K63" s="141" t="s">
        <v>96</v>
      </c>
      <c r="L63" s="134"/>
      <c r="M63" s="30" t="b">
        <v>1</v>
      </c>
      <c r="N63" s="142" t="s">
        <v>164</v>
      </c>
      <c r="O63" s="134"/>
      <c r="P63" s="30" t="b">
        <v>1</v>
      </c>
    </row>
    <row r="64" spans="2:16" ht="20.100000000000001" customHeight="1" x14ac:dyDescent="0.25">
      <c r="B64" s="141" t="s">
        <v>97</v>
      </c>
      <c r="C64" s="134"/>
      <c r="D64" s="30" t="b">
        <v>0</v>
      </c>
      <c r="E64" s="133" t="s">
        <v>98</v>
      </c>
      <c r="F64" s="134"/>
      <c r="G64" s="30" t="b">
        <v>1</v>
      </c>
      <c r="H64" s="38"/>
      <c r="I64" s="39"/>
      <c r="J64" s="40"/>
      <c r="K64" s="143" t="s">
        <v>99</v>
      </c>
      <c r="L64" s="14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3" t="s">
        <v>162</v>
      </c>
      <c r="F65" s="13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5" t="s">
        <v>105</v>
      </c>
      <c r="C69" s="135"/>
      <c r="D69" s="48"/>
      <c r="E69" s="48"/>
      <c r="F69" s="137" t="s">
        <v>106</v>
      </c>
      <c r="G69" s="139" t="s">
        <v>107</v>
      </c>
      <c r="H69" s="48"/>
      <c r="I69" s="135" t="s">
        <v>108</v>
      </c>
      <c r="J69" s="135"/>
      <c r="K69" s="48"/>
      <c r="L69" s="49" t="s">
        <v>100</v>
      </c>
      <c r="M69" s="50" t="s">
        <v>101</v>
      </c>
      <c r="N69" s="50" t="s">
        <v>102</v>
      </c>
      <c r="O69" s="50" t="s">
        <v>103</v>
      </c>
      <c r="P69" s="51" t="s">
        <v>104</v>
      </c>
    </row>
    <row r="70" spans="2:17" ht="9.9499999999999993" customHeight="1" thickBot="1" x14ac:dyDescent="0.25">
      <c r="B70" s="136"/>
      <c r="C70" s="136"/>
      <c r="D70" s="52"/>
      <c r="E70" s="53"/>
      <c r="F70" s="138"/>
      <c r="G70" s="140"/>
      <c r="H70" s="54"/>
      <c r="I70" s="136"/>
      <c r="J70" s="136"/>
      <c r="K70" s="48"/>
      <c r="L70" s="55" t="s">
        <v>109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110</v>
      </c>
      <c r="C71" s="59" t="s">
        <v>111</v>
      </c>
      <c r="D71" s="60" t="s">
        <v>112</v>
      </c>
      <c r="E71" s="61" t="s">
        <v>113</v>
      </c>
      <c r="F71" s="59" t="s">
        <v>111</v>
      </c>
      <c r="G71" s="89" t="s">
        <v>112</v>
      </c>
      <c r="H71" s="62"/>
      <c r="I71" s="63" t="s">
        <v>114</v>
      </c>
      <c r="J71" s="31">
        <v>0</v>
      </c>
      <c r="K71" s="64" t="s">
        <v>172</v>
      </c>
      <c r="L71" s="31">
        <v>0</v>
      </c>
      <c r="M71" s="63" t="s">
        <v>115</v>
      </c>
      <c r="N71" s="31">
        <v>0</v>
      </c>
      <c r="O71" s="65" t="s">
        <v>116</v>
      </c>
      <c r="P71" s="31">
        <v>0</v>
      </c>
      <c r="Q71" s="69"/>
    </row>
    <row r="72" spans="2:17" ht="20.100000000000001" customHeight="1" x14ac:dyDescent="0.25">
      <c r="B72" s="66" t="s">
        <v>117</v>
      </c>
      <c r="C72" s="112">
        <v>-154.80000000000001</v>
      </c>
      <c r="D72" s="112">
        <v>-156</v>
      </c>
      <c r="E72" s="74" t="s">
        <v>118</v>
      </c>
      <c r="F72" s="112">
        <v>19.899999999999999</v>
      </c>
      <c r="G72" s="112">
        <v>19.100000000000001</v>
      </c>
      <c r="H72" s="82"/>
      <c r="I72" s="63" t="s">
        <v>119</v>
      </c>
      <c r="J72" s="31">
        <v>0</v>
      </c>
      <c r="K72" s="64" t="s">
        <v>173</v>
      </c>
      <c r="L72" s="31">
        <v>0</v>
      </c>
      <c r="M72" s="64" t="s">
        <v>120</v>
      </c>
      <c r="N72" s="31">
        <v>0</v>
      </c>
      <c r="O72" s="64" t="s">
        <v>170</v>
      </c>
      <c r="P72" s="31">
        <v>0</v>
      </c>
      <c r="Q72" s="69">
        <v>0</v>
      </c>
    </row>
    <row r="73" spans="2:17" ht="20.100000000000001" customHeight="1" x14ac:dyDescent="0.25">
      <c r="B73" s="66" t="s">
        <v>121</v>
      </c>
      <c r="C73" s="112">
        <v>-133.6</v>
      </c>
      <c r="D73" s="112">
        <v>-134.30000000000001</v>
      </c>
      <c r="E73" s="75" t="s">
        <v>122</v>
      </c>
      <c r="F73" s="114">
        <v>22.3</v>
      </c>
      <c r="G73" s="114">
        <v>13.7</v>
      </c>
      <c r="H73" s="82"/>
      <c r="I73" s="63" t="s">
        <v>123</v>
      </c>
      <c r="J73" s="31">
        <v>0</v>
      </c>
      <c r="K73" s="64" t="s">
        <v>124</v>
      </c>
      <c r="L73" s="31">
        <v>0</v>
      </c>
      <c r="M73" s="64" t="s">
        <v>125</v>
      </c>
      <c r="N73" s="31">
        <v>0</v>
      </c>
      <c r="O73" s="64" t="s">
        <v>171</v>
      </c>
      <c r="P73" s="31">
        <v>1</v>
      </c>
      <c r="Q73" s="69">
        <v>1</v>
      </c>
    </row>
    <row r="74" spans="2:17" ht="20.100000000000001" customHeight="1" x14ac:dyDescent="0.25">
      <c r="B74" s="66" t="s">
        <v>126</v>
      </c>
      <c r="C74" s="112">
        <v>-211</v>
      </c>
      <c r="D74" s="112">
        <v>-212</v>
      </c>
      <c r="E74" s="75" t="s">
        <v>127</v>
      </c>
      <c r="F74" s="115">
        <v>20</v>
      </c>
      <c r="G74" s="115">
        <v>20</v>
      </c>
      <c r="H74" s="82"/>
      <c r="I74" s="63" t="s">
        <v>128</v>
      </c>
      <c r="J74" s="31">
        <v>0</v>
      </c>
      <c r="K74" s="64" t="s">
        <v>129</v>
      </c>
      <c r="L74" s="31">
        <v>0</v>
      </c>
      <c r="M74" s="63" t="s">
        <v>130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131</v>
      </c>
      <c r="C75" s="112">
        <v>-112.9</v>
      </c>
      <c r="D75" s="112">
        <v>-113.7</v>
      </c>
      <c r="E75" s="75" t="s">
        <v>132</v>
      </c>
      <c r="F75" s="115">
        <v>40</v>
      </c>
      <c r="G75" s="115">
        <v>40</v>
      </c>
      <c r="H75" s="83"/>
      <c r="I75" s="63" t="s">
        <v>133</v>
      </c>
      <c r="J75" s="31">
        <v>0</v>
      </c>
      <c r="K75" s="64" t="s">
        <v>134</v>
      </c>
      <c r="L75" s="31">
        <v>0</v>
      </c>
      <c r="M75" s="63" t="s">
        <v>135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136</v>
      </c>
      <c r="C76" s="112">
        <v>24.1</v>
      </c>
      <c r="D76" s="112">
        <v>23.2</v>
      </c>
      <c r="E76" s="75" t="s">
        <v>137</v>
      </c>
      <c r="F76" s="115">
        <v>10</v>
      </c>
      <c r="G76" s="115">
        <v>10</v>
      </c>
      <c r="H76" s="83"/>
      <c r="I76" s="63" t="s">
        <v>138</v>
      </c>
      <c r="J76" s="31">
        <v>0</v>
      </c>
      <c r="K76" s="63" t="s">
        <v>139</v>
      </c>
      <c r="L76" s="31">
        <v>0</v>
      </c>
      <c r="M76" s="64" t="s">
        <v>140</v>
      </c>
      <c r="N76" s="31">
        <v>0</v>
      </c>
      <c r="O76" s="48"/>
      <c r="P76" s="48"/>
    </row>
    <row r="77" spans="2:17" ht="20.100000000000001" customHeight="1" x14ac:dyDescent="0.25">
      <c r="B77" s="66" t="s">
        <v>141</v>
      </c>
      <c r="C77" s="112">
        <v>28.3</v>
      </c>
      <c r="D77" s="112">
        <v>26.7</v>
      </c>
      <c r="E77" s="75" t="s">
        <v>142</v>
      </c>
      <c r="F77" s="115">
        <v>150</v>
      </c>
      <c r="G77" s="115">
        <v>150</v>
      </c>
      <c r="H77" s="82"/>
      <c r="I77" s="63" t="s">
        <v>143</v>
      </c>
      <c r="J77" s="31">
        <v>0</v>
      </c>
      <c r="K77" s="63" t="s">
        <v>144</v>
      </c>
      <c r="L77" s="31">
        <v>0</v>
      </c>
      <c r="M77" s="64" t="s">
        <v>145</v>
      </c>
      <c r="N77" s="31">
        <v>0</v>
      </c>
      <c r="O77" s="48"/>
      <c r="P77" s="48"/>
    </row>
    <row r="78" spans="2:17" ht="20.100000000000001" customHeight="1" x14ac:dyDescent="0.25">
      <c r="B78" s="66" t="s">
        <v>146</v>
      </c>
      <c r="C78" s="112">
        <v>20.9</v>
      </c>
      <c r="D78" s="112">
        <v>20.3</v>
      </c>
      <c r="E78" s="75" t="s">
        <v>147</v>
      </c>
      <c r="F78" s="116"/>
      <c r="G78" s="116"/>
      <c r="H78" s="82"/>
      <c r="I78" s="64" t="s">
        <v>148</v>
      </c>
      <c r="J78" s="31">
        <v>0</v>
      </c>
      <c r="K78" s="63" t="s">
        <v>149</v>
      </c>
      <c r="L78" s="31">
        <v>0</v>
      </c>
      <c r="M78" s="67" t="s">
        <v>150</v>
      </c>
      <c r="N78" s="31">
        <v>0</v>
      </c>
      <c r="O78" s="48"/>
      <c r="P78" s="48"/>
    </row>
    <row r="79" spans="2:17" ht="20.100000000000001" customHeight="1" x14ac:dyDescent="0.25">
      <c r="B79" s="66" t="s">
        <v>151</v>
      </c>
      <c r="C79" s="112">
        <v>21.7</v>
      </c>
      <c r="D79" s="112">
        <v>21</v>
      </c>
      <c r="E79" s="74" t="s">
        <v>152</v>
      </c>
      <c r="F79" s="112">
        <v>13.8</v>
      </c>
      <c r="G79" s="112">
        <v>6.6</v>
      </c>
      <c r="H79" s="82"/>
      <c r="I79" s="64" t="s">
        <v>153</v>
      </c>
      <c r="J79" s="31">
        <v>0</v>
      </c>
      <c r="K79" s="64" t="s">
        <v>154</v>
      </c>
      <c r="L79" s="31">
        <v>0</v>
      </c>
      <c r="M79" s="64" t="s">
        <v>155</v>
      </c>
      <c r="N79" s="31">
        <v>0</v>
      </c>
      <c r="O79" s="47"/>
      <c r="P79" s="47"/>
    </row>
    <row r="80" spans="2:17" ht="20.100000000000001" customHeight="1" x14ac:dyDescent="0.25">
      <c r="B80" s="68" t="s">
        <v>156</v>
      </c>
      <c r="C80" s="113">
        <v>3.79E-5</v>
      </c>
      <c r="D80" s="113">
        <v>3.7400000000000001E-5</v>
      </c>
      <c r="E80" s="75" t="s">
        <v>157</v>
      </c>
      <c r="F80" s="114">
        <v>29.1</v>
      </c>
      <c r="G80" s="114">
        <v>22.6</v>
      </c>
      <c r="H80" s="82"/>
      <c r="I80" s="64" t="s">
        <v>158</v>
      </c>
      <c r="J80" s="31">
        <v>0</v>
      </c>
      <c r="K80" s="63" t="s">
        <v>159</v>
      </c>
      <c r="L80" s="31">
        <v>1</v>
      </c>
      <c r="M80" s="64" t="s">
        <v>160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9" t="s">
        <v>161</v>
      </c>
      <c r="C84" s="199"/>
    </row>
    <row r="85" spans="2:16" ht="15" customHeight="1" x14ac:dyDescent="0.25">
      <c r="B85" s="200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2"/>
    </row>
    <row r="86" spans="2:16" ht="15" customHeight="1" x14ac:dyDescent="0.25">
      <c r="B86" s="203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213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5"/>
    </row>
    <row r="88" spans="2:16" ht="15" customHeight="1" x14ac:dyDescent="0.25">
      <c r="B88" s="213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5"/>
    </row>
    <row r="89" spans="2:16" ht="15" customHeight="1" x14ac:dyDescent="0.25">
      <c r="B89" s="216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9"/>
    </row>
    <row r="90" spans="2:16" ht="15" customHeight="1" x14ac:dyDescent="0.25">
      <c r="B90" s="213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5"/>
    </row>
    <row r="91" spans="2:16" ht="15" customHeight="1" x14ac:dyDescent="0.25">
      <c r="B91" s="213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5"/>
    </row>
    <row r="92" spans="2:16" ht="15" customHeight="1" x14ac:dyDescent="0.25">
      <c r="B92" s="207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9"/>
    </row>
    <row r="93" spans="2:16" ht="15" customHeight="1" x14ac:dyDescent="0.25">
      <c r="B93" s="207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9"/>
    </row>
    <row r="94" spans="2:16" ht="15" customHeight="1" x14ac:dyDescent="0.25">
      <c r="B94" s="207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9"/>
    </row>
    <row r="95" spans="2:16" ht="15" customHeight="1" x14ac:dyDescent="0.25">
      <c r="B95" s="207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9"/>
    </row>
    <row r="96" spans="2:16" ht="15" customHeight="1" x14ac:dyDescent="0.25">
      <c r="B96" s="207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9"/>
    </row>
    <row r="97" spans="2:16" ht="15" customHeight="1" x14ac:dyDescent="0.25">
      <c r="B97" s="207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9"/>
    </row>
    <row r="98" spans="2:16" ht="15" customHeight="1" x14ac:dyDescent="0.25">
      <c r="B98" s="207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9"/>
    </row>
    <row r="99" spans="2:16" ht="15" customHeight="1" x14ac:dyDescent="0.25">
      <c r="B99" s="210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2025-06-06T05:20:50Z</dcterms:modified>
</cp:coreProperties>
</file>