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E18" i="1" l="1"/>
  <c r="D31" i="1" l="1"/>
  <c r="F18" i="1" l="1"/>
  <c r="K31" i="1" l="1"/>
  <c r="H18" i="1" l="1"/>
  <c r="G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<sst xmlns="http://schemas.openxmlformats.org/spreadsheetml/2006/main" count="210" uniqueCount="192">
  <si>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</si>
  <si>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</si>
  <si>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</si>
  <si>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</si>
  <si>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</si>
  <si>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</si>
  <si>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</si>
  <si>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</si>
  <si>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</si>
  <si>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</si>
  <si>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</si>
  <si>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</si>
  <si>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</si>
  <si>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</si>
  <si>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</si>
  <si>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</si>
  <si>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</si>
  <si>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</si>
  <si>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</si>
  <si>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</si>
  <si>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</si>
  <si>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</si>
  <si>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</si>
  <si>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</si>
  <si>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</si>
  <si>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</si>
  <si>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</si>
  <si>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</si>
  <si>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</si>
  <si>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</si>
  <si>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</si>
  <si>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</si>
  <si>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</si>
  <si>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</si>
  <si>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</si>
  <si>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</si>
  <si>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</si>
  <si>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</si>
  <si>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</si>
  <si>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</si>
  <si>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</si>
  <si>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</si>
  <si>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</si>
  <si>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</si>
  <si>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</si>
  <si>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</si>
  <si>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</si>
  <si>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</si>
  <si>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</si>
  <si>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</si>
  <si>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</si>
  <si>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</si>
  <si>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</si>
  <si>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</si>
  <si>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</si>
  <si>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</si>
  <si>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</si>
  <si>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</si>
  <si>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</si>
  <si>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</si>
  <si>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</si>
  <si>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</si>
  <si>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</si>
  <si>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</si>
  <si>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</si>
  <si>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</si>
  <si>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</si>
  <si>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</si>
  <si>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</si>
  <si>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</si>
  <si>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</si>
  <si>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</si>
  <si>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</si>
  <si>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</si>
  <si>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</si>
  <si>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</si>
  <si>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</si>
  <si>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</si>
  <si>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</si>
  <si>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</si>
  <si>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</si>
  <si>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</si>
  <si>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</si>
  <si>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</si>
  <si>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</si>
  <si>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</si>
  <si>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</si>
  <si>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</si>
  <si>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</si>
  <si>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</si>
  <si>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</si>
  <si>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</si>
  <si>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</si>
  <si>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</si>
  <si>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</si>
  <si>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</si>
  <si>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</si>
  <si>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</si>
  <si>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</si>
  <si>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</si>
  <si>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</si>
  <si>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</si>
  <si>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</si>
  <si>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</si>
  <si>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</si>
  <si>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</si>
  <si>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</si>
  <si>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</si>
  <si>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</si>
  <si>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</si>
  <si>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</si>
  <si>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</si>
  <si>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</si>
  <si>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</si>
  <si>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</si>
  <si>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</si>
  <si>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</si>
  <si>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</si>
  <si>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</si>
  <si>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</si>
  <si>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</si>
  <si>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</si>
  <si>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</si>
  <si>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</si>
  <si>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</si>
  <si>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</si>
  <si>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</si>
  <si>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</si>
  <si>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</si>
  <si>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</si>
  <si>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</si>
  <si>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</si>
  <si>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</si>
  <si>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</si>
  <si>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</si>
  <si>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</si>
  <si>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</si>
  <si>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</si>
  <si>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</si>
  <si>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</si>
  <si>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</si>
  <si>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</si>
  <si>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</si>
  <si>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</si>
  <si>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</si>
  <si>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</si>
  <si>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</si>
  <si>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</si>
  <si>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</si>
  <si>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</si>
  <si>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</si>
  <si>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</si>
  <si>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</si>
  <si>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</si>
  <si>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</si>
  <si>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</si>
  <si>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</si>
  <si>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</si>
  <si>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</si>
  <si>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</si>
  <si>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</si>
  <si>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</si>
  <si>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</si>
  <si>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</si>
  <si>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</si>
  <si>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</si>
  <si>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</si>
  <si>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</si>
  <si>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</si>
  <si>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</si>
  <si>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</si>
  <si>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</si>
  <si>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</si>
  <si>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</si>
  <si>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</si>
  <si>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</si>
  <si>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</si>
  <si>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</si>
  <si>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</si>
  <si>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</si>
  <si>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</si>
  <si>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</si>
  <si>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</si>
  <si>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</si>
  <si>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</si>
  <si>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</si>
  <si>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</si>
  <si>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S</t>
    <phoneticPr fontId="3" type="noConversion"/>
  </si>
  <si>
    <t>KSP</t>
    <phoneticPr fontId="3" type="noConversion"/>
  </si>
  <si>
    <t>20s/3k 35s/3k 50s/3k</t>
    <phoneticPr fontId="3" type="noConversion"/>
  </si>
  <si>
    <t>20s/3k 35s/3k 50s/3k</t>
    <phoneticPr fontId="3" type="noConversion"/>
  </si>
  <si>
    <t>1) 21:10 고습으로 인해 관측 대기. 돔플랫 촬영 및 주경청소 수행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</si>
</sst>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O79" sqref="O79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45811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37.586685159500675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7">
        <v>0.6875</v>
      </c>
      <c r="D9" s="121">
        <v>1.2</v>
      </c>
      <c r="E9" s="121">
        <v>5.5</v>
      </c>
      <c r="F9" s="121">
        <v>71</v>
      </c>
      <c r="G9" s="118" t="s">
        <v>187</v>
      </c>
      <c r="H9" s="121">
        <v>3.3</v>
      </c>
      <c r="I9" s="118">
        <v>59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7">
        <v>0.9375</v>
      </c>
      <c r="D10" s="121"/>
      <c r="E10" s="121">
        <v>3.5</v>
      </c>
      <c r="F10" s="121">
        <v>84</v>
      </c>
      <c r="G10" s="118" t="s">
        <v>187</v>
      </c>
      <c r="H10" s="121">
        <v>3.1</v>
      </c>
      <c r="I10" s="124"/>
      <c r="J10" s="122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8">
        <v>0.20138888888888887</v>
      </c>
      <c r="D11" s="129"/>
      <c r="E11" s="129">
        <v>-1</v>
      </c>
      <c r="F11" s="129">
        <v>88</v>
      </c>
      <c r="G11" s="118" t="s">
        <v>187</v>
      </c>
      <c r="H11" s="121">
        <v>4.2</v>
      </c>
      <c r="I11" s="130"/>
      <c r="J11" s="122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23.513888888888889</v>
      </c>
      <c r="D12" s="12">
        <f>AVERAGE(D9:D11)</f>
        <v>1.2</v>
      </c>
      <c r="E12" s="12">
        <f>AVERAGE(E9:E11)</f>
        <v>2.6666666666666665</v>
      </c>
      <c r="F12" s="13">
        <f>AVERAGE(F9:F11)</f>
        <v>81</v>
      </c>
      <c r="G12" s="14"/>
      <c r="H12" s="15">
        <f>AVERAGE(H9:H11)</f>
        <v>3.5333333333333337</v>
      </c>
      <c r="I12" s="16"/>
      <c r="J12" s="17">
        <f>AVERAGE(J9:J11)</f>
        <v>8.6666666666666661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175</v>
      </c>
      <c r="D16" s="126" t="s">
        <v>180</v>
      </c>
      <c r="E16" s="127" t="s">
        <v>181</v>
      </c>
      <c r="F16" s="127" t="s">
        <v>188</v>
      </c>
      <c r="G16" s="127" t="s">
        <v>182</v>
      </c>
      <c r="H16" s="127" t="s">
        <v>183</v>
      </c>
      <c r="I16" s="94"/>
      <c r="J16" s="94"/>
      <c r="K16" s="94"/>
      <c r="L16" s="94"/>
      <c r="M16" s="94"/>
      <c r="N16" s="94"/>
      <c r="O16" s="94"/>
      <c r="P16" s="118" t="s">
        <v>178</v>
      </c>
    </row>
    <row r="17" spans="1:16" s="76" customFormat="1" ht="14.1" customHeight="1" x14ac:dyDescent="0.25">
      <c r="A17" s="32"/>
      <c r="B17" s="22" t="s">
        <v>41</v>
      </c>
      <c r="C17" s="117">
        <v>0.65277777777777779</v>
      </c>
      <c r="D17" s="117">
        <v>0.65972222222222221</v>
      </c>
      <c r="E17" s="117">
        <v>0.69374999999999998</v>
      </c>
      <c r="F17" s="117">
        <v>0.71388888888888891</v>
      </c>
      <c r="G17" s="117">
        <v>0.80555555555555547</v>
      </c>
      <c r="H17" s="117">
        <v>0.19444444444444445</v>
      </c>
      <c r="I17" s="93"/>
      <c r="J17" s="93"/>
      <c r="K17" s="93"/>
      <c r="L17" s="93"/>
      <c r="M17" s="93"/>
      <c r="N17" s="93"/>
      <c r="O17" s="93"/>
      <c r="P17" s="117">
        <v>0.19791666666666666</v>
      </c>
    </row>
    <row r="18" spans="1:16" s="76" customFormat="1" ht="14.1" customHeight="1" x14ac:dyDescent="0.25">
      <c r="A18" s="32"/>
      <c r="B18" s="22" t="s">
        <v>42</v>
      </c>
      <c r="C18" s="118">
        <v>29690</v>
      </c>
      <c r="D18" s="118">
        <f>C18+1</f>
        <v>29691</v>
      </c>
      <c r="E18" s="118">
        <f>D19+1</f>
        <v>29702</v>
      </c>
      <c r="F18" s="118">
        <f>E19+1</f>
        <v>29715</v>
      </c>
      <c r="G18" s="118">
        <f>F19+1</f>
        <v>29769</v>
      </c>
      <c r="H18" s="118">
        <f>G19+1</f>
        <v>29815</v>
      </c>
      <c r="I18" s="94"/>
      <c r="J18" s="94"/>
      <c r="K18" s="93"/>
      <c r="L18" s="93"/>
      <c r="M18" s="93"/>
      <c r="N18" s="93"/>
      <c r="O18" s="93"/>
      <c r="P18" s="118">
        <f>H19+1</f>
        <v>29884</v>
      </c>
    </row>
    <row r="19" spans="1:16" s="76" customFormat="1" ht="14.1" customHeight="1" thickBot="1" x14ac:dyDescent="0.3">
      <c r="A19" s="32"/>
      <c r="B19" s="9" t="s">
        <v>43</v>
      </c>
      <c r="C19" s="81"/>
      <c r="D19" s="118">
        <v>29701</v>
      </c>
      <c r="E19" s="123">
        <v>29714</v>
      </c>
      <c r="F19" s="123">
        <v>29768</v>
      </c>
      <c r="G19" s="123">
        <v>29814</v>
      </c>
      <c r="H19" s="123">
        <v>29883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13</v>
      </c>
      <c r="F20" s="86">
        <f t="shared" si="0"/>
        <v>54</v>
      </c>
      <c r="G20" s="86">
        <f t="shared" si="0"/>
        <v>46</v>
      </c>
      <c r="H20" s="86">
        <f>IF(ISNUMBER(H18),H19-H18+1,"")</f>
        <v>69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2" t="s">
        <v>21</v>
      </c>
      <c r="D22" s="22" t="s">
        <v>23</v>
      </c>
      <c r="E22" s="22" t="s">
        <v>46</v>
      </c>
      <c r="F22" s="158" t="s">
        <v>47</v>
      </c>
      <c r="G22" s="158"/>
      <c r="H22" s="158"/>
      <c r="I22" s="158"/>
      <c r="J22" s="22" t="s">
        <v>21</v>
      </c>
      <c r="K22" s="22" t="s">
        <v>23</v>
      </c>
      <c r="L22" s="22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20">
        <v>29696</v>
      </c>
      <c r="D23" s="120">
        <v>29698</v>
      </c>
      <c r="E23" s="118" t="s">
        <v>179</v>
      </c>
      <c r="F23" s="156" t="s">
        <v>189</v>
      </c>
      <c r="G23" s="156"/>
      <c r="H23" s="156"/>
      <c r="I23" s="156"/>
      <c r="J23" s="133"/>
      <c r="K23" s="133"/>
      <c r="L23" s="118" t="s">
        <v>49</v>
      </c>
      <c r="M23" s="156" t="s">
        <v>184</v>
      </c>
      <c r="N23" s="156"/>
      <c r="O23" s="156"/>
      <c r="P23" s="156"/>
    </row>
    <row r="24" spans="1:16" ht="13.5" customHeight="1" x14ac:dyDescent="0.25">
      <c r="B24" s="157"/>
      <c r="C24" s="120"/>
      <c r="D24" s="120"/>
      <c r="E24" s="118" t="s">
        <v>176</v>
      </c>
      <c r="F24" s="156" t="s">
        <v>184</v>
      </c>
      <c r="G24" s="156"/>
      <c r="H24" s="156"/>
      <c r="I24" s="156"/>
      <c r="J24" s="133"/>
      <c r="K24" s="133"/>
      <c r="L24" s="118" t="s">
        <v>50</v>
      </c>
      <c r="M24" s="156" t="s">
        <v>184</v>
      </c>
      <c r="N24" s="156"/>
      <c r="O24" s="156"/>
      <c r="P24" s="156"/>
    </row>
    <row r="25" spans="1:16" ht="13.5" customHeight="1" x14ac:dyDescent="0.25">
      <c r="B25" s="157"/>
      <c r="C25" s="120">
        <v>29699</v>
      </c>
      <c r="D25" s="120">
        <v>29701</v>
      </c>
      <c r="E25" s="118" t="s">
        <v>50</v>
      </c>
      <c r="F25" s="156" t="s">
        <v>190</v>
      </c>
      <c r="G25" s="156"/>
      <c r="H25" s="156"/>
      <c r="I25" s="156"/>
      <c r="J25" s="133"/>
      <c r="K25" s="133"/>
      <c r="L25" s="118" t="s">
        <v>177</v>
      </c>
      <c r="M25" s="156" t="s">
        <v>184</v>
      </c>
      <c r="N25" s="156"/>
      <c r="O25" s="156"/>
      <c r="P25" s="156"/>
    </row>
    <row r="26" spans="1:16" ht="13.5" customHeight="1" x14ac:dyDescent="0.25">
      <c r="B26" s="157"/>
      <c r="C26" s="120"/>
      <c r="D26" s="120"/>
      <c r="E26" s="118" t="s">
        <v>49</v>
      </c>
      <c r="F26" s="156" t="s">
        <v>185</v>
      </c>
      <c r="G26" s="156"/>
      <c r="H26" s="156"/>
      <c r="I26" s="156"/>
      <c r="J26" s="133"/>
      <c r="K26" s="133"/>
      <c r="L26" s="118" t="s">
        <v>48</v>
      </c>
      <c r="M26" s="156" t="s">
        <v>184</v>
      </c>
      <c r="N26" s="156"/>
      <c r="O26" s="156"/>
      <c r="P26" s="15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5" t="s">
        <v>51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8">
        <v>0.38125000000000003</v>
      </c>
      <c r="D30" s="111">
        <v>7.7777777777777779E-2</v>
      </c>
      <c r="E30" s="109"/>
      <c r="F30" s="109"/>
      <c r="G30" s="109"/>
      <c r="H30" s="109"/>
      <c r="I30" s="109"/>
      <c r="J30" s="109"/>
      <c r="K30" s="110"/>
      <c r="L30" s="109"/>
      <c r="M30" s="109"/>
      <c r="N30" s="111"/>
      <c r="O30" s="109"/>
      <c r="P30" s="106">
        <f>SUM(C30:J30,L30:N30)</f>
        <v>0.45902777777777781</v>
      </c>
    </row>
    <row r="31" spans="1:16" ht="14.1" customHeight="1" x14ac:dyDescent="0.25">
      <c r="B31" s="23" t="s">
        <v>170</v>
      </c>
      <c r="C31" s="132">
        <v>0.3888888888888889</v>
      </c>
      <c r="D31" s="125">
        <f>G17-F17</f>
        <v>9.1666666666666563E-2</v>
      </c>
      <c r="E31" s="99"/>
      <c r="F31" s="99"/>
      <c r="G31" s="99"/>
      <c r="H31" s="99"/>
      <c r="I31" s="99"/>
      <c r="J31" s="99"/>
      <c r="K31" s="125">
        <f>IF($F$17&lt;$E$17,$F$17+1-$E$17,$F$17-$E$17)</f>
        <v>2.0138888888888928E-2</v>
      </c>
      <c r="L31" s="99"/>
      <c r="M31" s="99"/>
      <c r="N31" s="99"/>
      <c r="O31" s="100"/>
      <c r="P31" s="106">
        <f>SUM(C31:N31)</f>
        <v>0.50069444444444433</v>
      </c>
    </row>
    <row r="32" spans="1:16" ht="14.1" customHeight="1" x14ac:dyDescent="0.25">
      <c r="B32" s="23" t="s">
        <v>66</v>
      </c>
      <c r="C32" s="134">
        <v>0.3125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0.3125</v>
      </c>
    </row>
    <row r="33" spans="2:16" ht="14.1" customHeight="1" thickBot="1" x14ac:dyDescent="0.3">
      <c r="B33" s="23" t="s">
        <v>67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168</v>
      </c>
      <c r="C34" s="96">
        <f>C31-C32-C33</f>
        <v>7.6388888888888895E-2</v>
      </c>
      <c r="D34" s="96">
        <f t="shared" ref="D34:P34" si="1">D31-D32-D33</f>
        <v>9.1666666666666563E-2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2.0138888888888928E-2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0.18819444444444433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7" t="s">
        <v>68</v>
      </c>
      <c r="C36" s="218"/>
      <c r="D36" s="218"/>
      <c r="E36" s="218"/>
      <c r="F36" s="218"/>
      <c r="G36" s="218"/>
      <c r="H36" s="218"/>
      <c r="I36" s="218"/>
      <c r="J36" s="218"/>
      <c r="K36" s="160"/>
      <c r="L36" s="160"/>
      <c r="M36" s="159"/>
      <c r="N36" s="159"/>
      <c r="O36" s="159"/>
      <c r="P36" s="159"/>
    </row>
    <row r="37" spans="2:16" ht="18" customHeight="1" x14ac:dyDescent="0.25">
      <c r="B37" s="17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8"/>
      <c r="C38" s="162"/>
      <c r="D38" s="159"/>
      <c r="E38" s="159"/>
      <c r="F38" s="159"/>
      <c r="G38" s="159"/>
      <c r="H38" s="159"/>
      <c r="I38" s="159"/>
      <c r="J38" s="159"/>
      <c r="K38" s="161"/>
      <c r="L38" s="159"/>
      <c r="M38" s="159"/>
      <c r="N38" s="159"/>
      <c r="O38" s="159"/>
      <c r="P38" s="159"/>
    </row>
    <row r="39" spans="2:16" ht="18" customHeight="1" x14ac:dyDescent="0.25">
      <c r="B39" s="178"/>
      <c r="C39" s="159"/>
      <c r="D39" s="159"/>
      <c r="E39" s="159"/>
      <c r="F39" s="159"/>
      <c r="G39" s="159"/>
      <c r="H39" s="159"/>
      <c r="I39" s="159"/>
      <c r="J39" s="159"/>
      <c r="K39" s="161"/>
      <c r="L39" s="159"/>
      <c r="M39" s="159"/>
      <c r="N39" s="159"/>
      <c r="O39" s="159"/>
      <c r="P39" s="159"/>
    </row>
    <row r="40" spans="2:16" ht="18" customHeight="1" x14ac:dyDescent="0.25">
      <c r="B40" s="178"/>
      <c r="C40" s="159"/>
      <c r="D40" s="159"/>
      <c r="E40" s="159"/>
      <c r="F40" s="159"/>
      <c r="G40" s="159"/>
      <c r="H40" s="159"/>
      <c r="I40" s="159"/>
      <c r="J40" s="159"/>
      <c r="K40" s="161"/>
      <c r="L40" s="159"/>
      <c r="M40" s="159"/>
      <c r="N40" s="159"/>
      <c r="O40" s="159"/>
      <c r="P40" s="159"/>
    </row>
    <row r="41" spans="2:16" ht="18" customHeight="1" x14ac:dyDescent="0.25">
      <c r="B41" s="17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191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5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76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76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76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76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93"/>
      <c r="C52" s="194"/>
      <c r="D52" s="170"/>
      <c r="E52" s="170"/>
      <c r="F52" s="170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167</v>
      </c>
      <c r="C53" s="197"/>
      <c r="D53" s="91"/>
      <c r="E53" s="91"/>
      <c r="F53" s="91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166</v>
      </c>
      <c r="C54" s="199"/>
      <c r="D54" s="199"/>
      <c r="E54" s="199"/>
      <c r="F54" s="131">
        <v>1600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70</v>
      </c>
      <c r="C56" s="18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1" t="s">
        <v>71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72</v>
      </c>
      <c r="O57" s="182"/>
      <c r="P57" s="185"/>
    </row>
    <row r="58" spans="2:16" ht="17.100000000000001" customHeight="1" x14ac:dyDescent="0.25">
      <c r="B58" s="186" t="s">
        <v>73</v>
      </c>
      <c r="C58" s="187"/>
      <c r="D58" s="188"/>
      <c r="E58" s="186" t="s">
        <v>74</v>
      </c>
      <c r="F58" s="187"/>
      <c r="G58" s="188"/>
      <c r="H58" s="187" t="s">
        <v>75</v>
      </c>
      <c r="I58" s="187"/>
      <c r="J58" s="187"/>
      <c r="K58" s="189" t="s">
        <v>76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77</v>
      </c>
      <c r="C59" s="207"/>
      <c r="D59" s="30" t="b">
        <v>1</v>
      </c>
      <c r="E59" s="206" t="s">
        <v>78</v>
      </c>
      <c r="F59" s="207"/>
      <c r="G59" s="30" t="b">
        <v>1</v>
      </c>
      <c r="H59" s="208" t="s">
        <v>79</v>
      </c>
      <c r="I59" s="207"/>
      <c r="J59" s="30" t="b">
        <v>1</v>
      </c>
      <c r="K59" s="208" t="s">
        <v>80</v>
      </c>
      <c r="L59" s="207"/>
      <c r="M59" s="30" t="b">
        <v>1</v>
      </c>
      <c r="N59" s="209" t="s">
        <v>81</v>
      </c>
      <c r="O59" s="207"/>
      <c r="P59" s="30" t="b">
        <v>1</v>
      </c>
    </row>
    <row r="60" spans="2:16" ht="20.100000000000001" customHeight="1" x14ac:dyDescent="0.25">
      <c r="B60" s="206" t="s">
        <v>82</v>
      </c>
      <c r="C60" s="207"/>
      <c r="D60" s="30" t="b">
        <v>1</v>
      </c>
      <c r="E60" s="206" t="s">
        <v>83</v>
      </c>
      <c r="F60" s="207"/>
      <c r="G60" s="30" t="b">
        <v>1</v>
      </c>
      <c r="H60" s="208" t="s">
        <v>84</v>
      </c>
      <c r="I60" s="207"/>
      <c r="J60" s="30" t="b">
        <v>1</v>
      </c>
      <c r="K60" s="208" t="s">
        <v>85</v>
      </c>
      <c r="L60" s="207"/>
      <c r="M60" s="30" t="b">
        <v>1</v>
      </c>
      <c r="N60" s="209" t="s">
        <v>86</v>
      </c>
      <c r="O60" s="207"/>
      <c r="P60" s="30" t="b">
        <v>1</v>
      </c>
    </row>
    <row r="61" spans="2:16" ht="20.100000000000001" customHeight="1" x14ac:dyDescent="0.25">
      <c r="B61" s="206" t="s">
        <v>87</v>
      </c>
      <c r="C61" s="207"/>
      <c r="D61" s="30" t="b">
        <v>1</v>
      </c>
      <c r="E61" s="206" t="s">
        <v>88</v>
      </c>
      <c r="F61" s="207"/>
      <c r="G61" s="30" t="b">
        <v>1</v>
      </c>
      <c r="H61" s="208" t="s">
        <v>89</v>
      </c>
      <c r="I61" s="207"/>
      <c r="J61" s="30" t="b">
        <v>1</v>
      </c>
      <c r="K61" s="208" t="s">
        <v>90</v>
      </c>
      <c r="L61" s="207"/>
      <c r="M61" s="30" t="b">
        <v>1</v>
      </c>
      <c r="N61" s="209" t="s">
        <v>91</v>
      </c>
      <c r="O61" s="207"/>
      <c r="P61" s="30" t="b">
        <v>1</v>
      </c>
    </row>
    <row r="62" spans="2:16" ht="20.100000000000001" customHeight="1" x14ac:dyDescent="0.25">
      <c r="B62" s="208" t="s">
        <v>89</v>
      </c>
      <c r="C62" s="207"/>
      <c r="D62" s="30" t="b">
        <v>1</v>
      </c>
      <c r="E62" s="206" t="s">
        <v>92</v>
      </c>
      <c r="F62" s="207"/>
      <c r="G62" s="30" t="b">
        <v>1</v>
      </c>
      <c r="H62" s="208" t="s">
        <v>93</v>
      </c>
      <c r="I62" s="207"/>
      <c r="J62" s="30" t="b">
        <v>0</v>
      </c>
      <c r="K62" s="208" t="s">
        <v>94</v>
      </c>
      <c r="L62" s="207"/>
      <c r="M62" s="30" t="b">
        <v>1</v>
      </c>
      <c r="N62" s="209" t="s">
        <v>84</v>
      </c>
      <c r="O62" s="207"/>
      <c r="P62" s="30" t="b">
        <v>1</v>
      </c>
    </row>
    <row r="63" spans="2:16" ht="20.100000000000001" customHeight="1" x14ac:dyDescent="0.25">
      <c r="B63" s="208" t="s">
        <v>95</v>
      </c>
      <c r="C63" s="207"/>
      <c r="D63" s="30" t="b">
        <v>1</v>
      </c>
      <c r="E63" s="206" t="s">
        <v>96</v>
      </c>
      <c r="F63" s="207"/>
      <c r="G63" s="30" t="b">
        <v>1</v>
      </c>
      <c r="H63" s="35"/>
      <c r="I63" s="36"/>
      <c r="J63" s="37"/>
      <c r="K63" s="208" t="s">
        <v>97</v>
      </c>
      <c r="L63" s="207"/>
      <c r="M63" s="30" t="b">
        <v>1</v>
      </c>
      <c r="N63" s="209" t="s">
        <v>165</v>
      </c>
      <c r="O63" s="207"/>
      <c r="P63" s="30" t="b">
        <v>1</v>
      </c>
    </row>
    <row r="64" spans="2:16" ht="20.100000000000001" customHeight="1" x14ac:dyDescent="0.25">
      <c r="B64" s="208" t="s">
        <v>98</v>
      </c>
      <c r="C64" s="207"/>
      <c r="D64" s="30" t="b">
        <v>0</v>
      </c>
      <c r="E64" s="206" t="s">
        <v>99</v>
      </c>
      <c r="F64" s="207"/>
      <c r="G64" s="30" t="b">
        <v>1</v>
      </c>
      <c r="H64" s="38"/>
      <c r="I64" s="39"/>
      <c r="J64" s="40"/>
      <c r="K64" s="216" t="s">
        <v>100</v>
      </c>
      <c r="L64" s="21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6" t="s">
        <v>163</v>
      </c>
      <c r="F65" s="20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0" t="s">
        <v>106</v>
      </c>
      <c r="C69" s="210"/>
      <c r="D69" s="48"/>
      <c r="E69" s="48"/>
      <c r="F69" s="212" t="s">
        <v>107</v>
      </c>
      <c r="G69" s="214" t="s">
        <v>108</v>
      </c>
      <c r="H69" s="48"/>
      <c r="I69" s="210" t="s">
        <v>109</v>
      </c>
      <c r="J69" s="21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1"/>
      <c r="C70" s="211"/>
      <c r="D70" s="52"/>
      <c r="E70" s="53"/>
      <c r="F70" s="213"/>
      <c r="G70" s="215"/>
      <c r="H70" s="54"/>
      <c r="I70" s="211"/>
      <c r="J70" s="21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112">
        <v>-154.4</v>
      </c>
      <c r="D72" s="112">
        <v>-155.69999999999999</v>
      </c>
      <c r="E72" s="74" t="s">
        <v>119</v>
      </c>
      <c r="F72" s="112">
        <v>20.8</v>
      </c>
      <c r="G72" s="112">
        <v>18.8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2">
        <v>-133.5</v>
      </c>
      <c r="D73" s="112">
        <v>-134.19999999999999</v>
      </c>
      <c r="E73" s="75" t="s">
        <v>123</v>
      </c>
      <c r="F73" s="114">
        <v>28.7</v>
      </c>
      <c r="G73" s="114">
        <v>30.6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2">
        <v>-210.6</v>
      </c>
      <c r="D74" s="112">
        <v>-211.6</v>
      </c>
      <c r="E74" s="75" t="s">
        <v>128</v>
      </c>
      <c r="F74" s="115">
        <v>20</v>
      </c>
      <c r="G74" s="115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2">
        <v>-112.6</v>
      </c>
      <c r="D75" s="112">
        <v>-113.6</v>
      </c>
      <c r="E75" s="75" t="s">
        <v>133</v>
      </c>
      <c r="F75" s="115">
        <v>40</v>
      </c>
      <c r="G75" s="115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2">
        <v>24.2</v>
      </c>
      <c r="D76" s="112">
        <v>23.2</v>
      </c>
      <c r="E76" s="75" t="s">
        <v>138</v>
      </c>
      <c r="F76" s="115">
        <v>10</v>
      </c>
      <c r="G76" s="115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2">
        <v>28.6</v>
      </c>
      <c r="D77" s="112">
        <v>26.9</v>
      </c>
      <c r="E77" s="75" t="s">
        <v>143</v>
      </c>
      <c r="F77" s="115">
        <v>150</v>
      </c>
      <c r="G77" s="115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2">
        <v>21</v>
      </c>
      <c r="D78" s="112">
        <v>20.2</v>
      </c>
      <c r="E78" s="75" t="s">
        <v>148</v>
      </c>
      <c r="F78" s="116"/>
      <c r="G78" s="116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2">
        <v>21.7</v>
      </c>
      <c r="D79" s="112">
        <v>20.9</v>
      </c>
      <c r="E79" s="74" t="s">
        <v>153</v>
      </c>
      <c r="F79" s="112">
        <v>15.2</v>
      </c>
      <c r="G79" s="112">
        <v>7.7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3">
        <v>3.7299999999999999E-5</v>
      </c>
      <c r="D80" s="113">
        <v>3.7100000000000001E-5</v>
      </c>
      <c r="E80" s="75" t="s">
        <v>158</v>
      </c>
      <c r="F80" s="114">
        <v>40.9</v>
      </c>
      <c r="G80" s="114">
        <v>63.3</v>
      </c>
      <c r="H80" s="82"/>
      <c r="I80" s="64" t="s">
        <v>159</v>
      </c>
      <c r="J80" s="31">
        <v>0</v>
      </c>
      <c r="K80" s="63" t="s">
        <v>160</v>
      </c>
      <c r="L80" s="31">
        <v>1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162</v>
      </c>
      <c r="C84" s="149"/>
    </row>
    <row r="85" spans="2:16" ht="15" customHeight="1" x14ac:dyDescent="0.25"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2025-06-04T04:31:11Z</dcterms:modified>
</cp:coreProperties>
</file>