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31" i="1" l="1"/>
  <c r="F18" i="1" l="1"/>
  <c r="K31" i="1" l="1"/>
  <c r="H18" i="1" l="1"/>
  <c r="G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<sst xmlns="http://schemas.openxmlformats.org/spreadsheetml/2006/main" count="216" uniqueCount="200">
  <si>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</si>
  <si>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</si>
  <si>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</si>
  <si>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</si>
  <si>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</si>
  <si>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</si>
  <si>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</si>
  <si>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</si>
  <si>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</si>
  <si>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</si>
  <si>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</si>
  <si>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</si>
  <si>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</si>
  <si>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</si>
  <si>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</si>
  <si>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</si>
  <si>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</si>
  <si>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</si>
  <si>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</si>
  <si>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</si>
  <si>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</si>
  <si>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</si>
  <si>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</si>
  <si>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</si>
  <si>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</si>
  <si>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</si>
  <si>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</si>
  <si>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</si>
  <si>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</si>
  <si>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</si>
  <si>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</si>
  <si>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</si>
  <si>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</si>
  <si>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</si>
  <si>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</si>
  <si>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</si>
  <si>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</si>
  <si>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</si>
  <si>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</si>
  <si>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</si>
  <si>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</si>
  <si>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</si>
  <si>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</si>
  <si>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</si>
  <si>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</si>
  <si>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</si>
  <si>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</si>
  <si>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</si>
  <si>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</si>
  <si>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</si>
  <si>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</si>
  <si>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</si>
  <si>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</si>
  <si>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</si>
  <si>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</si>
  <si>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</si>
  <si>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</si>
  <si>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</si>
  <si>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</si>
  <si>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</si>
  <si>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</si>
  <si>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</si>
  <si>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</si>
  <si>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</si>
  <si>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</si>
  <si>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</si>
  <si>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</si>
  <si>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</si>
  <si>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</si>
  <si>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</si>
  <si>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</si>
  <si>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</si>
  <si>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</si>
  <si>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</si>
  <si>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</si>
  <si>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</si>
  <si>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</si>
  <si>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</si>
  <si>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</si>
  <si>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</si>
  <si>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</si>
  <si>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</si>
  <si>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</si>
  <si>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</si>
  <si>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</si>
  <si>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</si>
  <si>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</si>
  <si>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</si>
  <si>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</si>
  <si>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</si>
  <si>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</si>
  <si>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</si>
  <si>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</si>
  <si>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</si>
  <si>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</si>
  <si>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</si>
  <si>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</si>
  <si>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</si>
  <si>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</si>
  <si>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</si>
  <si>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</si>
  <si>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</si>
  <si>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</si>
  <si>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</si>
  <si>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</si>
  <si>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</si>
  <si>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</si>
  <si>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</si>
  <si>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</si>
  <si>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</si>
  <si>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</si>
  <si>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</si>
  <si>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</si>
  <si>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</si>
  <si>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</si>
  <si>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</si>
  <si>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</si>
  <si>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</si>
  <si>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</si>
  <si>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</si>
  <si>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</si>
  <si>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</si>
  <si>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</si>
  <si>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</si>
  <si>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</si>
  <si>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</si>
  <si>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</si>
  <si>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</si>
  <si>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</si>
  <si>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</si>
  <si>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</si>
  <si>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</si>
  <si>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</si>
  <si>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</si>
  <si>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</si>
  <si>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</si>
  <si>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</si>
  <si>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</si>
  <si>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</si>
  <si>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</si>
  <si>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</si>
  <si>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</si>
  <si>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</si>
  <si>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</si>
  <si>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</si>
  <si>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</si>
  <si>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</si>
  <si>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</si>
  <si>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</si>
  <si>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</si>
  <si>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</si>
  <si>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</si>
  <si>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</si>
  <si>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</si>
  <si>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</si>
  <si>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</si>
  <si>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</si>
  <si>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</si>
  <si>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</si>
  <si>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</si>
  <si>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</si>
  <si>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</si>
  <si>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</si>
  <si>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</si>
  <si>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</si>
  <si>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</si>
  <si>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</si>
  <si>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</si>
  <si>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</si>
  <si>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</si>
  <si>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</si>
  <si>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</si>
  <si>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</si>
  <si>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</si>
  <si>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</si>
  <si>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</si>
  <si>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</si>
  <si>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</si>
  <si>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</si>
  <si>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</si>
  <si>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</si>
  <si>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</si>
  <si>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</si>
  <si>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</si>
  <si>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</si>
  <si>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</si>
  <si>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</si>
  <si>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</si>
  <si>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</si>
  <si>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DIR-KSP</t>
    <phoneticPr fontId="3" type="noConversion"/>
  </si>
  <si>
    <t>20s/35k 35s/40k 50s/35k</t>
    <phoneticPr fontId="3" type="noConversion"/>
  </si>
  <si>
    <t>20s/23k 35s/29k 50s/28k</t>
    <phoneticPr fontId="3" type="noConversion"/>
  </si>
  <si>
    <t>M_029574-029577:M</t>
    <phoneticPr fontId="3" type="noConversion"/>
  </si>
  <si>
    <t>M_029643-029644:T</t>
    <phoneticPr fontId="3" type="noConversion"/>
  </si>
  <si>
    <t>E_029681-029687</t>
    <phoneticPr fontId="3" type="noConversion"/>
  </si>
  <si>
    <t>1) 3: 50 습도증가로 관측 대기</t>
    <phoneticPr fontId="3" type="noConversion"/>
  </si>
  <si>
    <t>S</t>
    <phoneticPr fontId="3" type="noConversion"/>
  </si>
  <si>
    <t>E_029689</t>
    <phoneticPr fontId="3" type="noConversion"/>
  </si>
  <si>
    <t>3) E_029689 조작미숙으로 인한 오류</t>
    <phoneticPr fontId="3" type="noConversion"/>
  </si>
  <si>
    <t xml:space="preserve">2) E_029681-029687: BLG촬영 프로세스 중지 시키지 않은채로 OBS촬영 시도. 돔 닫힌 상태로 촬영.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</si>
</sst>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32" sqref="C3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4" t="s">
        <v>0</v>
      </c>
      <c r="C2" s="19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5">
        <v>45810</v>
      </c>
      <c r="D3" s="196"/>
      <c r="E3" s="1"/>
      <c r="F3" s="1"/>
      <c r="G3" s="1"/>
      <c r="H3" s="1"/>
      <c r="I3" s="1"/>
      <c r="J3" s="1"/>
      <c r="K3" s="33" t="s">
        <v>2</v>
      </c>
      <c r="L3" s="197">
        <f>(P31-(P32+P33))/P31*100</f>
        <v>93.194444444444443</v>
      </c>
      <c r="M3" s="197"/>
      <c r="N3" s="33" t="s">
        <v>3</v>
      </c>
      <c r="O3" s="197">
        <f>(P31-P33)/P31*100</f>
        <v>100</v>
      </c>
      <c r="P3" s="197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4" t="s">
        <v>6</v>
      </c>
      <c r="C7" s="19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7">
        <v>0.69444444444444453</v>
      </c>
      <c r="D9" s="121">
        <v>2.2999999999999998</v>
      </c>
      <c r="E9" s="121">
        <v>9.8000000000000007</v>
      </c>
      <c r="F9" s="121">
        <v>28</v>
      </c>
      <c r="G9" s="118" t="s">
        <v>184</v>
      </c>
      <c r="H9" s="121">
        <v>4.3</v>
      </c>
      <c r="I9" s="118">
        <v>49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7">
        <v>0.9375</v>
      </c>
      <c r="D10" s="121">
        <v>1.6</v>
      </c>
      <c r="E10" s="121">
        <v>4.9000000000000004</v>
      </c>
      <c r="F10" s="121">
        <v>28</v>
      </c>
      <c r="G10" s="118" t="s">
        <v>185</v>
      </c>
      <c r="H10" s="121">
        <v>1.7</v>
      </c>
      <c r="I10" s="124"/>
      <c r="J10" s="12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8">
        <v>0.20138888888888887</v>
      </c>
      <c r="D11" s="129">
        <v>2.2000000000000002</v>
      </c>
      <c r="E11" s="129">
        <v>-1</v>
      </c>
      <c r="F11" s="129">
        <v>88</v>
      </c>
      <c r="G11" s="118" t="s">
        <v>196</v>
      </c>
      <c r="H11" s="121">
        <v>4.2</v>
      </c>
      <c r="I11" s="130"/>
      <c r="J11" s="122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23.506944444444446</v>
      </c>
      <c r="D12" s="12">
        <f>AVERAGE(D9:D11)</f>
        <v>2.0333333333333332</v>
      </c>
      <c r="E12" s="12">
        <f>AVERAGE(E9:E11)</f>
        <v>4.5666666666666673</v>
      </c>
      <c r="F12" s="13">
        <f>AVERAGE(F9:F11)</f>
        <v>48</v>
      </c>
      <c r="G12" s="14"/>
      <c r="H12" s="15">
        <f>AVERAGE(H9:H11)</f>
        <v>3.4</v>
      </c>
      <c r="I12" s="16"/>
      <c r="J12" s="17">
        <f>AVERAGE(J9:J11)</f>
        <v>4.333333333333333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4" t="s">
        <v>25</v>
      </c>
      <c r="C14" s="19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175</v>
      </c>
      <c r="D16" s="126" t="s">
        <v>180</v>
      </c>
      <c r="E16" s="127" t="s">
        <v>181</v>
      </c>
      <c r="F16" s="127" t="s">
        <v>189</v>
      </c>
      <c r="G16" s="127" t="s">
        <v>182</v>
      </c>
      <c r="H16" s="127" t="s">
        <v>183</v>
      </c>
      <c r="I16" s="94"/>
      <c r="J16" s="94"/>
      <c r="K16" s="94"/>
      <c r="L16" s="94"/>
      <c r="M16" s="94"/>
      <c r="N16" s="94"/>
      <c r="O16" s="94"/>
      <c r="P16" s="118" t="s">
        <v>178</v>
      </c>
    </row>
    <row r="17" spans="1:16" s="76" customFormat="1" ht="14.1" customHeight="1" x14ac:dyDescent="0.25">
      <c r="A17" s="32"/>
      <c r="B17" s="22" t="s">
        <v>41</v>
      </c>
      <c r="C17" s="117">
        <v>0.65277777777777779</v>
      </c>
      <c r="D17" s="117">
        <v>0.65416666666666667</v>
      </c>
      <c r="E17" s="117">
        <v>0.69374999999999998</v>
      </c>
      <c r="F17" s="117">
        <v>0.71388888888888891</v>
      </c>
      <c r="G17" s="117">
        <v>0.80902777777777779</v>
      </c>
      <c r="H17" s="117">
        <v>0.19375000000000001</v>
      </c>
      <c r="I17" s="93"/>
      <c r="J17" s="93"/>
      <c r="K17" s="93"/>
      <c r="L17" s="93"/>
      <c r="M17" s="93"/>
      <c r="N17" s="93"/>
      <c r="O17" s="93"/>
      <c r="P17" s="117">
        <v>0.19444444444444445</v>
      </c>
    </row>
    <row r="18" spans="1:16" s="76" customFormat="1" ht="14.1" customHeight="1" x14ac:dyDescent="0.25">
      <c r="A18" s="32"/>
      <c r="B18" s="22" t="s">
        <v>42</v>
      </c>
      <c r="C18" s="118">
        <v>29376</v>
      </c>
      <c r="D18" s="118">
        <f>C18+1</f>
        <v>29377</v>
      </c>
      <c r="E18" s="118">
        <f>D19+1</f>
        <v>29388</v>
      </c>
      <c r="F18" s="118">
        <f>E19+1</f>
        <v>29400</v>
      </c>
      <c r="G18" s="118">
        <f>F19+1</f>
        <v>29453</v>
      </c>
      <c r="H18" s="118">
        <f>G19+1</f>
        <v>29676</v>
      </c>
      <c r="I18" s="94"/>
      <c r="J18" s="94"/>
      <c r="K18" s="93"/>
      <c r="L18" s="93"/>
      <c r="M18" s="93"/>
      <c r="N18" s="93"/>
      <c r="O18" s="93"/>
      <c r="P18" s="118">
        <v>29688</v>
      </c>
    </row>
    <row r="19" spans="1:16" s="76" customFormat="1" ht="14.1" customHeight="1" thickBot="1" x14ac:dyDescent="0.3">
      <c r="A19" s="32"/>
      <c r="B19" s="9" t="s">
        <v>43</v>
      </c>
      <c r="C19" s="81"/>
      <c r="D19" s="118">
        <v>29387</v>
      </c>
      <c r="E19" s="123">
        <v>29399</v>
      </c>
      <c r="F19" s="123">
        <v>29452</v>
      </c>
      <c r="G19" s="123">
        <v>29675</v>
      </c>
      <c r="H19" s="123">
        <v>29680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0">IF(ISNUMBER(E18),E19-E18+1,"")</f>
        <v>12</v>
      </c>
      <c r="F20" s="86">
        <f t="shared" si="0"/>
        <v>53</v>
      </c>
      <c r="G20" s="86">
        <f t="shared" si="0"/>
        <v>223</v>
      </c>
      <c r="H20" s="86">
        <f>IF(ISNUMBER(H18),H19-H18+1,"")</f>
        <v>5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3" t="s">
        <v>45</v>
      </c>
      <c r="C22" s="22" t="s">
        <v>21</v>
      </c>
      <c r="D22" s="22" t="s">
        <v>23</v>
      </c>
      <c r="E22" s="22" t="s">
        <v>46</v>
      </c>
      <c r="F22" s="204" t="s">
        <v>47</v>
      </c>
      <c r="G22" s="204"/>
      <c r="H22" s="204"/>
      <c r="I22" s="204"/>
      <c r="J22" s="22" t="s">
        <v>21</v>
      </c>
      <c r="K22" s="22" t="s">
        <v>23</v>
      </c>
      <c r="L22" s="22" t="s">
        <v>46</v>
      </c>
      <c r="M22" s="204" t="s">
        <v>47</v>
      </c>
      <c r="N22" s="204"/>
      <c r="O22" s="204"/>
      <c r="P22" s="204"/>
    </row>
    <row r="23" spans="1:16" ht="13.5" customHeight="1" x14ac:dyDescent="0.25">
      <c r="B23" s="203"/>
      <c r="C23" s="120">
        <v>29382</v>
      </c>
      <c r="D23" s="120">
        <v>29384</v>
      </c>
      <c r="E23" s="118" t="s">
        <v>179</v>
      </c>
      <c r="F23" s="202" t="s">
        <v>190</v>
      </c>
      <c r="G23" s="202"/>
      <c r="H23" s="202"/>
      <c r="I23" s="202"/>
      <c r="J23" s="215"/>
      <c r="K23" s="215"/>
      <c r="L23" s="118" t="s">
        <v>49</v>
      </c>
      <c r="M23" s="202" t="s">
        <v>186</v>
      </c>
      <c r="N23" s="202"/>
      <c r="O23" s="202"/>
      <c r="P23" s="202"/>
    </row>
    <row r="24" spans="1:16" ht="13.5" customHeight="1" x14ac:dyDescent="0.25">
      <c r="B24" s="203"/>
      <c r="C24" s="120"/>
      <c r="D24" s="120"/>
      <c r="E24" s="118" t="s">
        <v>176</v>
      </c>
      <c r="F24" s="202" t="s">
        <v>186</v>
      </c>
      <c r="G24" s="202"/>
      <c r="H24" s="202"/>
      <c r="I24" s="202"/>
      <c r="J24" s="215"/>
      <c r="K24" s="215"/>
      <c r="L24" s="118" t="s">
        <v>50</v>
      </c>
      <c r="M24" s="202" t="s">
        <v>186</v>
      </c>
      <c r="N24" s="202"/>
      <c r="O24" s="202"/>
      <c r="P24" s="202"/>
    </row>
    <row r="25" spans="1:16" ht="13.5" customHeight="1" x14ac:dyDescent="0.25">
      <c r="B25" s="203"/>
      <c r="C25" s="120">
        <v>29385</v>
      </c>
      <c r="D25" s="120">
        <v>29387</v>
      </c>
      <c r="E25" s="118" t="s">
        <v>50</v>
      </c>
      <c r="F25" s="202" t="s">
        <v>191</v>
      </c>
      <c r="G25" s="202"/>
      <c r="H25" s="202"/>
      <c r="I25" s="202"/>
      <c r="J25" s="215"/>
      <c r="K25" s="215"/>
      <c r="L25" s="118" t="s">
        <v>177</v>
      </c>
      <c r="M25" s="202" t="s">
        <v>186</v>
      </c>
      <c r="N25" s="202"/>
      <c r="O25" s="202"/>
      <c r="P25" s="202"/>
    </row>
    <row r="26" spans="1:16" ht="13.5" customHeight="1" x14ac:dyDescent="0.25">
      <c r="B26" s="203"/>
      <c r="C26" s="120"/>
      <c r="D26" s="120"/>
      <c r="E26" s="118" t="s">
        <v>49</v>
      </c>
      <c r="F26" s="202" t="s">
        <v>187</v>
      </c>
      <c r="G26" s="202"/>
      <c r="H26" s="202"/>
      <c r="I26" s="202"/>
      <c r="J26" s="120"/>
      <c r="K26" s="120"/>
      <c r="L26" s="118" t="s">
        <v>48</v>
      </c>
      <c r="M26" s="202" t="s">
        <v>186</v>
      </c>
      <c r="N26" s="202"/>
      <c r="O26" s="202"/>
      <c r="P26" s="20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4" t="s">
        <v>51</v>
      </c>
      <c r="C28" s="194"/>
      <c r="D28" s="19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8">
        <v>0.37916666666666665</v>
      </c>
      <c r="D30" s="111"/>
      <c r="E30" s="109"/>
      <c r="F30" s="109"/>
      <c r="G30" s="109"/>
      <c r="H30" s="109"/>
      <c r="I30" s="109"/>
      <c r="J30" s="109"/>
      <c r="K30" s="110"/>
      <c r="L30" s="109"/>
      <c r="M30" s="109"/>
      <c r="N30" s="111">
        <v>7.9861111111111105E-2</v>
      </c>
      <c r="O30" s="109"/>
      <c r="P30" s="106">
        <f>SUM(C30:J30,L30:N30)</f>
        <v>0.45902777777777776</v>
      </c>
    </row>
    <row r="31" spans="1:16" ht="14.1" customHeight="1" x14ac:dyDescent="0.25">
      <c r="B31" s="23" t="s">
        <v>170</v>
      </c>
      <c r="C31" s="132">
        <v>0.38472222222222219</v>
      </c>
      <c r="D31" s="125">
        <f>G17-F17</f>
        <v>9.5138888888888884E-2</v>
      </c>
      <c r="E31" s="99"/>
      <c r="F31" s="99"/>
      <c r="G31" s="99"/>
      <c r="H31" s="99"/>
      <c r="I31" s="99"/>
      <c r="J31" s="99"/>
      <c r="K31" s="125">
        <f>IF($F$17&lt;$E$17,$F$17+1-$E$17,$F$17-$E$17)</f>
        <v>2.0138888888888928E-2</v>
      </c>
      <c r="L31" s="99"/>
      <c r="M31" s="99"/>
      <c r="N31" s="99"/>
      <c r="O31" s="100"/>
      <c r="P31" s="106">
        <f>SUM(C31:N31)</f>
        <v>0.5</v>
      </c>
    </row>
    <row r="32" spans="1:16" ht="14.1" customHeight="1" x14ac:dyDescent="0.25">
      <c r="B32" s="23" t="s">
        <v>66</v>
      </c>
      <c r="C32" s="217">
        <v>3.4027777777777775E-2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3.4027777777777775E-2</v>
      </c>
    </row>
    <row r="33" spans="2:16" ht="14.1" customHeight="1" thickBot="1" x14ac:dyDescent="0.3">
      <c r="B33" s="23" t="s">
        <v>67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168</v>
      </c>
      <c r="C34" s="96">
        <f>C31-C32-C33</f>
        <v>0.35069444444444442</v>
      </c>
      <c r="D34" s="96">
        <f t="shared" ref="D34:P34" si="1">D31-D32-D33</f>
        <v>9.5138888888888884E-2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2.0138888888888928E-2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0.46597222222222223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9" t="s">
        <v>68</v>
      </c>
      <c r="C36" s="193" t="s">
        <v>192</v>
      </c>
      <c r="D36" s="193"/>
      <c r="E36" s="193" t="s">
        <v>193</v>
      </c>
      <c r="F36" s="193"/>
      <c r="G36" s="193" t="s">
        <v>194</v>
      </c>
      <c r="H36" s="193"/>
      <c r="I36" s="193" t="s">
        <v>197</v>
      </c>
      <c r="J36" s="193"/>
      <c r="K36" s="193"/>
      <c r="L36" s="193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7"/>
      <c r="H38" s="187"/>
      <c r="I38" s="187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69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 t="s">
        <v>195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216" t="s">
        <v>199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83" t="s">
        <v>198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</row>
    <row r="47" spans="2:16" ht="14.1" customHeight="1" x14ac:dyDescent="0.25">
      <c r="B47" s="186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167</v>
      </c>
      <c r="C53" s="165"/>
      <c r="D53" s="91"/>
      <c r="E53" s="91"/>
      <c r="F53" s="91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166</v>
      </c>
      <c r="C54" s="167"/>
      <c r="D54" s="167"/>
      <c r="E54" s="167"/>
      <c r="F54" s="131">
        <v>1567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70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71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72</v>
      </c>
      <c r="O57" s="147"/>
      <c r="P57" s="150"/>
    </row>
    <row r="58" spans="2:16" ht="17.100000000000001" customHeight="1" x14ac:dyDescent="0.25">
      <c r="B58" s="151" t="s">
        <v>73</v>
      </c>
      <c r="C58" s="152"/>
      <c r="D58" s="153"/>
      <c r="E58" s="151" t="s">
        <v>74</v>
      </c>
      <c r="F58" s="152"/>
      <c r="G58" s="153"/>
      <c r="H58" s="152" t="s">
        <v>75</v>
      </c>
      <c r="I58" s="152"/>
      <c r="J58" s="152"/>
      <c r="K58" s="154" t="s">
        <v>76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77</v>
      </c>
      <c r="C59" s="134"/>
      <c r="D59" s="30" t="b">
        <v>1</v>
      </c>
      <c r="E59" s="133" t="s">
        <v>78</v>
      </c>
      <c r="F59" s="134"/>
      <c r="G59" s="30" t="b">
        <v>1</v>
      </c>
      <c r="H59" s="141" t="s">
        <v>79</v>
      </c>
      <c r="I59" s="134"/>
      <c r="J59" s="30" t="b">
        <v>1</v>
      </c>
      <c r="K59" s="141" t="s">
        <v>80</v>
      </c>
      <c r="L59" s="134"/>
      <c r="M59" s="30" t="b">
        <v>1</v>
      </c>
      <c r="N59" s="142" t="s">
        <v>81</v>
      </c>
      <c r="O59" s="134"/>
      <c r="P59" s="30" t="b">
        <v>1</v>
      </c>
    </row>
    <row r="60" spans="2:16" ht="20.100000000000001" customHeight="1" x14ac:dyDescent="0.25">
      <c r="B60" s="133" t="s">
        <v>82</v>
      </c>
      <c r="C60" s="134"/>
      <c r="D60" s="30" t="b">
        <v>1</v>
      </c>
      <c r="E60" s="133" t="s">
        <v>83</v>
      </c>
      <c r="F60" s="134"/>
      <c r="G60" s="30" t="b">
        <v>1</v>
      </c>
      <c r="H60" s="141" t="s">
        <v>84</v>
      </c>
      <c r="I60" s="134"/>
      <c r="J60" s="30" t="b">
        <v>1</v>
      </c>
      <c r="K60" s="141" t="s">
        <v>85</v>
      </c>
      <c r="L60" s="134"/>
      <c r="M60" s="30" t="b">
        <v>1</v>
      </c>
      <c r="N60" s="142" t="s">
        <v>86</v>
      </c>
      <c r="O60" s="134"/>
      <c r="P60" s="30" t="b">
        <v>1</v>
      </c>
    </row>
    <row r="61" spans="2:16" ht="20.100000000000001" customHeight="1" x14ac:dyDescent="0.25">
      <c r="B61" s="133" t="s">
        <v>87</v>
      </c>
      <c r="C61" s="134"/>
      <c r="D61" s="30" t="b">
        <v>1</v>
      </c>
      <c r="E61" s="133" t="s">
        <v>88</v>
      </c>
      <c r="F61" s="134"/>
      <c r="G61" s="30" t="b">
        <v>1</v>
      </c>
      <c r="H61" s="141" t="s">
        <v>89</v>
      </c>
      <c r="I61" s="134"/>
      <c r="J61" s="30" t="b">
        <v>1</v>
      </c>
      <c r="K61" s="141" t="s">
        <v>90</v>
      </c>
      <c r="L61" s="134"/>
      <c r="M61" s="30" t="b">
        <v>1</v>
      </c>
      <c r="N61" s="142" t="s">
        <v>91</v>
      </c>
      <c r="O61" s="134"/>
      <c r="P61" s="30" t="b">
        <v>1</v>
      </c>
    </row>
    <row r="62" spans="2:16" ht="20.100000000000001" customHeight="1" x14ac:dyDescent="0.25">
      <c r="B62" s="141" t="s">
        <v>89</v>
      </c>
      <c r="C62" s="134"/>
      <c r="D62" s="30" t="b">
        <v>1</v>
      </c>
      <c r="E62" s="133" t="s">
        <v>92</v>
      </c>
      <c r="F62" s="134"/>
      <c r="G62" s="30" t="b">
        <v>1</v>
      </c>
      <c r="H62" s="141" t="s">
        <v>93</v>
      </c>
      <c r="I62" s="134"/>
      <c r="J62" s="30" t="b">
        <v>0</v>
      </c>
      <c r="K62" s="141" t="s">
        <v>94</v>
      </c>
      <c r="L62" s="134"/>
      <c r="M62" s="30" t="b">
        <v>1</v>
      </c>
      <c r="N62" s="142" t="s">
        <v>84</v>
      </c>
      <c r="O62" s="134"/>
      <c r="P62" s="30" t="b">
        <v>1</v>
      </c>
    </row>
    <row r="63" spans="2:16" ht="20.100000000000001" customHeight="1" x14ac:dyDescent="0.25">
      <c r="B63" s="141" t="s">
        <v>95</v>
      </c>
      <c r="C63" s="134"/>
      <c r="D63" s="30" t="b">
        <v>1</v>
      </c>
      <c r="E63" s="133" t="s">
        <v>96</v>
      </c>
      <c r="F63" s="134"/>
      <c r="G63" s="30" t="b">
        <v>1</v>
      </c>
      <c r="H63" s="35"/>
      <c r="I63" s="36"/>
      <c r="J63" s="37"/>
      <c r="K63" s="141" t="s">
        <v>97</v>
      </c>
      <c r="L63" s="134"/>
      <c r="M63" s="30" t="b">
        <v>1</v>
      </c>
      <c r="N63" s="142" t="s">
        <v>165</v>
      </c>
      <c r="O63" s="134"/>
      <c r="P63" s="30" t="b">
        <v>1</v>
      </c>
    </row>
    <row r="64" spans="2:16" ht="20.100000000000001" customHeight="1" x14ac:dyDescent="0.25">
      <c r="B64" s="141" t="s">
        <v>98</v>
      </c>
      <c r="C64" s="134"/>
      <c r="D64" s="30" t="b">
        <v>0</v>
      </c>
      <c r="E64" s="133" t="s">
        <v>99</v>
      </c>
      <c r="F64" s="134"/>
      <c r="G64" s="30" t="b">
        <v>1</v>
      </c>
      <c r="H64" s="38"/>
      <c r="I64" s="39"/>
      <c r="J64" s="40"/>
      <c r="K64" s="143" t="s">
        <v>100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163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106</v>
      </c>
      <c r="C69" s="135"/>
      <c r="D69" s="48"/>
      <c r="E69" s="48"/>
      <c r="F69" s="137" t="s">
        <v>107</v>
      </c>
      <c r="G69" s="139" t="s">
        <v>108</v>
      </c>
      <c r="H69" s="48"/>
      <c r="I69" s="135" t="s">
        <v>109</v>
      </c>
      <c r="J69" s="135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112">
        <v>-153.80000000000001</v>
      </c>
      <c r="D72" s="112">
        <v>-156.19999999999999</v>
      </c>
      <c r="E72" s="74" t="s">
        <v>119</v>
      </c>
      <c r="F72" s="112">
        <v>20.3</v>
      </c>
      <c r="G72" s="112">
        <v>18.600000000000001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2">
        <v>-133.9</v>
      </c>
      <c r="D73" s="112">
        <v>-134.1</v>
      </c>
      <c r="E73" s="75" t="s">
        <v>123</v>
      </c>
      <c r="F73" s="114">
        <v>17.7</v>
      </c>
      <c r="G73" s="114">
        <v>24.5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2">
        <v>-210.3</v>
      </c>
      <c r="D74" s="112">
        <v>-212.1</v>
      </c>
      <c r="E74" s="75" t="s">
        <v>128</v>
      </c>
      <c r="F74" s="115">
        <v>20</v>
      </c>
      <c r="G74" s="115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2">
        <v>-112</v>
      </c>
      <c r="D75" s="112">
        <v>-113.9</v>
      </c>
      <c r="E75" s="75" t="s">
        <v>133</v>
      </c>
      <c r="F75" s="115">
        <v>40</v>
      </c>
      <c r="G75" s="115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2">
        <v>25.3</v>
      </c>
      <c r="D76" s="112">
        <v>22.8</v>
      </c>
      <c r="E76" s="75" t="s">
        <v>138</v>
      </c>
      <c r="F76" s="115">
        <v>10</v>
      </c>
      <c r="G76" s="115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2">
        <v>30</v>
      </c>
      <c r="D77" s="112">
        <v>26.3</v>
      </c>
      <c r="E77" s="75" t="s">
        <v>143</v>
      </c>
      <c r="F77" s="115">
        <v>145</v>
      </c>
      <c r="G77" s="115">
        <v>140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2">
        <v>22</v>
      </c>
      <c r="D78" s="112">
        <v>20</v>
      </c>
      <c r="E78" s="75" t="s">
        <v>148</v>
      </c>
      <c r="F78" s="116"/>
      <c r="G78" s="116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2">
        <v>22.7</v>
      </c>
      <c r="D79" s="112">
        <v>20.7</v>
      </c>
      <c r="E79" s="74" t="s">
        <v>153</v>
      </c>
      <c r="F79" s="112">
        <v>21.6</v>
      </c>
      <c r="G79" s="112">
        <v>4.3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3">
        <v>3.7799999999999997E-5</v>
      </c>
      <c r="D80" s="113">
        <v>3.7100000000000001E-5</v>
      </c>
      <c r="E80" s="75" t="s">
        <v>158</v>
      </c>
      <c r="F80" s="114">
        <v>15.3</v>
      </c>
      <c r="G80" s="114">
        <v>67.5</v>
      </c>
      <c r="H80" s="82"/>
      <c r="I80" s="64" t="s">
        <v>159</v>
      </c>
      <c r="J80" s="31">
        <v>0</v>
      </c>
      <c r="K80" s="63" t="s">
        <v>160</v>
      </c>
      <c r="L80" s="31">
        <v>1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8" t="s">
        <v>162</v>
      </c>
      <c r="C84" s="198"/>
    </row>
    <row r="85" spans="2:16" ht="15" customHeight="1" x14ac:dyDescent="0.25"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1"/>
    </row>
    <row r="86" spans="2:16" ht="15" customHeight="1" x14ac:dyDescent="0.25">
      <c r="B86" s="180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11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3"/>
    </row>
    <row r="89" spans="2:16" ht="15" customHeight="1" x14ac:dyDescent="0.25">
      <c r="B89" s="214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211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3"/>
    </row>
    <row r="91" spans="2:16" ht="15" customHeight="1" x14ac:dyDescent="0.25"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3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2025-06-03T04:52:11Z</dcterms:modified>
</cp:coreProperties>
</file>