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31" i="1" l="1"/>
  <c r="F18" i="1" l="1"/>
  <c r="K31" i="1" l="1"/>
  <c r="H18" i="1" l="1"/>
  <c r="G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<sst xmlns="http://schemas.openxmlformats.org/spreadsheetml/2006/main" count="214" uniqueCount="200">
  <si>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</si>
  <si>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</si>
  <si>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</si>
  <si>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</si>
  <si>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</si>
  <si>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</si>
  <si>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</si>
  <si>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</si>
  <si>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</si>
  <si>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</si>
  <si>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</si>
  <si>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</si>
  <si>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</si>
  <si>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</si>
  <si>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</si>
  <si>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</si>
  <si>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</si>
  <si>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</si>
  <si>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</si>
  <si>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</si>
  <si>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</si>
  <si>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</si>
  <si>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</si>
  <si>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</si>
  <si>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</si>
  <si>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</si>
  <si>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</si>
  <si>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</si>
  <si>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</si>
  <si>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</si>
  <si>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</si>
  <si>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</si>
  <si>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</si>
  <si>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</si>
  <si>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</si>
  <si>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</si>
  <si>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</si>
  <si>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</si>
  <si>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</si>
  <si>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</si>
  <si>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</si>
  <si>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</si>
  <si>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</si>
  <si>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</si>
  <si>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</si>
  <si>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</si>
  <si>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</si>
  <si>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</si>
  <si>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</si>
  <si>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</si>
  <si>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</si>
  <si>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</si>
  <si>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</si>
  <si>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</si>
  <si>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</si>
  <si>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</si>
  <si>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</si>
  <si>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</si>
  <si>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</si>
  <si>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</si>
  <si>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</si>
  <si>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</si>
  <si>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</si>
  <si>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</si>
  <si>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</si>
  <si>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</si>
  <si>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</si>
  <si>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</si>
  <si>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</si>
  <si>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</si>
  <si>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</si>
  <si>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</si>
  <si>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</si>
  <si>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</si>
  <si>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</si>
  <si>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</si>
  <si>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</si>
  <si>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</si>
  <si>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</si>
  <si>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</si>
  <si>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</si>
  <si>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</si>
  <si>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</si>
  <si>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</si>
  <si>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</si>
  <si>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</si>
  <si>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</si>
  <si>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</si>
  <si>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</si>
  <si>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</si>
  <si>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</si>
  <si>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</si>
  <si>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</si>
  <si>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</si>
  <si>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</si>
  <si>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</si>
  <si>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</si>
  <si>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</si>
  <si>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</si>
  <si>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</si>
  <si>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</si>
  <si>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</si>
  <si>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</si>
  <si>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</si>
  <si>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</si>
  <si>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</si>
  <si>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</si>
  <si>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</si>
  <si>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</si>
  <si>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</si>
  <si>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</si>
  <si>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</si>
  <si>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</si>
  <si>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</si>
  <si>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</si>
  <si>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</si>
  <si>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</si>
  <si>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</si>
  <si>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</si>
  <si>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</si>
  <si>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</si>
  <si>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</si>
  <si>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</si>
  <si>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</si>
  <si>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</si>
  <si>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</si>
  <si>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</si>
  <si>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</si>
  <si>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</si>
  <si>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</si>
  <si>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</si>
  <si>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</si>
  <si>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</si>
  <si>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</si>
  <si>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</si>
  <si>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</si>
  <si>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</si>
  <si>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</si>
  <si>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</si>
  <si>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</si>
  <si>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</si>
  <si>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</si>
  <si>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</si>
  <si>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</si>
  <si>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</si>
  <si>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</si>
  <si>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</si>
  <si>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</si>
  <si>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</si>
  <si>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</si>
  <si>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</si>
  <si>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</si>
  <si>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</si>
  <si>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</si>
  <si>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</si>
  <si>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</si>
  <si>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</si>
  <si>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</si>
  <si>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</si>
  <si>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</si>
  <si>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</si>
  <si>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</si>
  <si>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</si>
  <si>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</si>
  <si>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</si>
  <si>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</si>
  <si>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</si>
  <si>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</si>
  <si>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</si>
  <si>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</si>
  <si>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</si>
  <si>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</si>
  <si>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</si>
  <si>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</si>
  <si>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</si>
  <si>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</si>
  <si>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</si>
  <si>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</si>
  <si>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</si>
  <si>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</si>
  <si>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</si>
  <si>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</si>
  <si>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</si>
  <si>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</si>
  <si>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</si>
  <si>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</si>
  <si>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</si>
  <si>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</si>
  <si>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</si>
  <si>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</si>
  <si>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KSP</t>
    <phoneticPr fontId="3" type="noConversion"/>
  </si>
  <si>
    <t>20s/60k 35s/13k 50s/50k</t>
    <phoneticPr fontId="3" type="noConversion"/>
  </si>
  <si>
    <t>20s/15k 35s/17k 50s/17k</t>
    <phoneticPr fontId="3" type="noConversion"/>
  </si>
  <si>
    <t>M_029127-029128:K</t>
    <phoneticPr fontId="3" type="noConversion"/>
  </si>
  <si>
    <t>M_029154-029155:T</t>
    <phoneticPr fontId="3" type="noConversion"/>
  </si>
  <si>
    <t>E_029045</t>
    <phoneticPr fontId="3" type="noConversion"/>
  </si>
  <si>
    <t>E_029048</t>
    <phoneticPr fontId="3" type="noConversion"/>
  </si>
  <si>
    <t>1) E: 관측실 점등 상태 촬영</t>
    <phoneticPr fontId="3" type="noConversion"/>
  </si>
  <si>
    <t xml:space="preserve"> 60s/5k 45s/6k 30s/6k</t>
    <phoneticPr fontId="3" type="noConversion"/>
  </si>
  <si>
    <t xml:space="preserve"> 60s/4k 45s/4k 30s/4k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</si>
</sst>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31" zoomScale="130" zoomScaleNormal="130" workbookViewId="0">
      <selection activeCell="F55" sqref="F5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9" t="s">
        <v>0</v>
      </c>
      <c r="C2" s="13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0">
        <v>45809</v>
      </c>
      <c r="D3" s="141"/>
      <c r="E3" s="1"/>
      <c r="F3" s="1"/>
      <c r="G3" s="1"/>
      <c r="H3" s="1"/>
      <c r="I3" s="1"/>
      <c r="J3" s="1"/>
      <c r="K3" s="33" t="s">
        <v>2</v>
      </c>
      <c r="L3" s="142">
        <f>(P31-(P32+P33))/P31*100</f>
        <v>100</v>
      </c>
      <c r="M3" s="142"/>
      <c r="N3" s="33" t="s">
        <v>3</v>
      </c>
      <c r="O3" s="142">
        <f>(P31-P33)/P31*100</f>
        <v>100</v>
      </c>
      <c r="P3" s="142"/>
    </row>
    <row r="4" spans="1:16" ht="14.25" customHeight="1" x14ac:dyDescent="0.25">
      <c r="B4" s="21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9" t="s">
        <v>6</v>
      </c>
      <c r="C7" s="13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8">
        <v>0.69444444444444453</v>
      </c>
      <c r="D9" s="122">
        <v>1.8</v>
      </c>
      <c r="E9" s="122">
        <v>10.5</v>
      </c>
      <c r="F9" s="122">
        <v>20</v>
      </c>
      <c r="G9" s="119" t="s">
        <v>184</v>
      </c>
      <c r="H9" s="122">
        <v>1.3</v>
      </c>
      <c r="I9" s="119">
        <v>39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8">
        <v>0.9375</v>
      </c>
      <c r="D10" s="122">
        <v>1.3</v>
      </c>
      <c r="E10" s="122">
        <v>9.6999999999999993</v>
      </c>
      <c r="F10" s="122">
        <v>8</v>
      </c>
      <c r="G10" s="119" t="s">
        <v>185</v>
      </c>
      <c r="H10" s="122">
        <v>2.2000000000000002</v>
      </c>
      <c r="I10" s="125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1">
        <v>0.20138888888888887</v>
      </c>
      <c r="D11" s="212">
        <v>1.6</v>
      </c>
      <c r="E11" s="212">
        <v>8.6999999999999993</v>
      </c>
      <c r="F11" s="212">
        <v>28</v>
      </c>
      <c r="G11" s="119" t="s">
        <v>186</v>
      </c>
      <c r="H11" s="122">
        <v>4.5</v>
      </c>
      <c r="I11" s="213"/>
      <c r="J11" s="123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23.506944444444446</v>
      </c>
      <c r="D12" s="12">
        <f>AVERAGE(D9:D11)</f>
        <v>1.5666666666666667</v>
      </c>
      <c r="E12" s="12">
        <f>AVERAGE(E9:E11)</f>
        <v>9.6333333333333329</v>
      </c>
      <c r="F12" s="13">
        <f>AVERAGE(F9:F11)</f>
        <v>18.666666666666668</v>
      </c>
      <c r="G12" s="14"/>
      <c r="H12" s="15">
        <f>AVERAGE(H9:H11)</f>
        <v>2.6666666666666665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9" t="s">
        <v>25</v>
      </c>
      <c r="C14" s="1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20" t="s">
        <v>175</v>
      </c>
      <c r="D16" s="127" t="s">
        <v>180</v>
      </c>
      <c r="E16" s="128" t="s">
        <v>181</v>
      </c>
      <c r="F16" s="128" t="s">
        <v>190</v>
      </c>
      <c r="G16" s="128" t="s">
        <v>182</v>
      </c>
      <c r="H16" s="128" t="s">
        <v>183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18">
        <v>0.65277777777777779</v>
      </c>
      <c r="D17" s="118">
        <v>0.65972222222222221</v>
      </c>
      <c r="E17" s="118">
        <v>0.69374999999999998</v>
      </c>
      <c r="F17" s="118">
        <v>0.71458333333333324</v>
      </c>
      <c r="G17" s="118">
        <v>0.80902777777777779</v>
      </c>
      <c r="H17" s="118">
        <v>0.19444444444444445</v>
      </c>
      <c r="I17" s="93"/>
      <c r="J17" s="93"/>
      <c r="K17" s="93"/>
      <c r="L17" s="93"/>
      <c r="M17" s="93"/>
      <c r="N17" s="93"/>
      <c r="O17" s="93"/>
      <c r="P17" s="118">
        <v>0.22222222222222221</v>
      </c>
    </row>
    <row r="18" spans="1:16" s="76" customFormat="1" ht="14.1" customHeight="1" x14ac:dyDescent="0.25">
      <c r="A18" s="32"/>
      <c r="B18" s="22" t="s">
        <v>42</v>
      </c>
      <c r="C18" s="119">
        <v>29039</v>
      </c>
      <c r="D18" s="119">
        <f>C18+1</f>
        <v>29040</v>
      </c>
      <c r="E18" s="119">
        <f>D19+1</f>
        <v>29052</v>
      </c>
      <c r="F18" s="119">
        <f>E19+1</f>
        <v>29066</v>
      </c>
      <c r="G18" s="119">
        <f>F19+1</f>
        <v>29123</v>
      </c>
      <c r="H18" s="119">
        <f>G19+1</f>
        <v>29369</v>
      </c>
      <c r="I18" s="94"/>
      <c r="J18" s="94"/>
      <c r="K18" s="93"/>
      <c r="L18" s="93"/>
      <c r="M18" s="93"/>
      <c r="N18" s="93"/>
      <c r="O18" s="93"/>
      <c r="P18" s="119">
        <v>29375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29051</v>
      </c>
      <c r="E19" s="124">
        <v>29065</v>
      </c>
      <c r="F19" s="124">
        <v>29122</v>
      </c>
      <c r="G19" s="124">
        <v>29368</v>
      </c>
      <c r="H19" s="124">
        <v>29374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12</v>
      </c>
      <c r="E20" s="86">
        <f t="shared" ref="E20:O20" si="0">IF(ISNUMBER(E18),E19-E18+1,"")</f>
        <v>14</v>
      </c>
      <c r="F20" s="86">
        <f t="shared" si="0"/>
        <v>57</v>
      </c>
      <c r="G20" s="86">
        <f t="shared" si="0"/>
        <v>246</v>
      </c>
      <c r="H20" s="86">
        <f>IF(ISNUMBER(H18),H19-H18+1,"")</f>
        <v>6</v>
      </c>
      <c r="I20" s="86" t="str">
        <f>IF(ISNUMBER(I18),I19-I18+1,"")</f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0" t="s">
        <v>45</v>
      </c>
      <c r="C22" s="22" t="s">
        <v>21</v>
      </c>
      <c r="D22" s="22" t="s">
        <v>23</v>
      </c>
      <c r="E22" s="22" t="s">
        <v>46</v>
      </c>
      <c r="F22" s="151" t="s">
        <v>47</v>
      </c>
      <c r="G22" s="151"/>
      <c r="H22" s="151"/>
      <c r="I22" s="151"/>
      <c r="J22" s="22" t="s">
        <v>21</v>
      </c>
      <c r="K22" s="22" t="s">
        <v>23</v>
      </c>
      <c r="L22" s="22" t="s">
        <v>46</v>
      </c>
      <c r="M22" s="151" t="s">
        <v>47</v>
      </c>
      <c r="N22" s="151"/>
      <c r="O22" s="151"/>
      <c r="P22" s="151"/>
    </row>
    <row r="23" spans="1:16" ht="13.5" customHeight="1" x14ac:dyDescent="0.25">
      <c r="B23" s="150"/>
      <c r="C23" s="121">
        <v>29045</v>
      </c>
      <c r="D23" s="121">
        <v>29048</v>
      </c>
      <c r="E23" s="119" t="s">
        <v>179</v>
      </c>
      <c r="F23" s="152" t="s">
        <v>191</v>
      </c>
      <c r="G23" s="152"/>
      <c r="H23" s="152"/>
      <c r="I23" s="152"/>
      <c r="J23" s="121">
        <v>29369</v>
      </c>
      <c r="K23" s="121">
        <v>29371</v>
      </c>
      <c r="L23" s="119" t="s">
        <v>49</v>
      </c>
      <c r="M23" s="152" t="s">
        <v>198</v>
      </c>
      <c r="N23" s="152"/>
      <c r="O23" s="152"/>
      <c r="P23" s="152"/>
    </row>
    <row r="24" spans="1:16" ht="13.5" customHeight="1" x14ac:dyDescent="0.25">
      <c r="B24" s="150"/>
      <c r="C24" s="121"/>
      <c r="D24" s="121"/>
      <c r="E24" s="119" t="s">
        <v>176</v>
      </c>
      <c r="F24" s="152" t="s">
        <v>187</v>
      </c>
      <c r="G24" s="152"/>
      <c r="H24" s="152"/>
      <c r="I24" s="152"/>
      <c r="J24" s="121"/>
      <c r="K24" s="121"/>
      <c r="L24" s="119" t="s">
        <v>50</v>
      </c>
      <c r="M24" s="152" t="s">
        <v>187</v>
      </c>
      <c r="N24" s="152"/>
      <c r="O24" s="152"/>
      <c r="P24" s="152"/>
    </row>
    <row r="25" spans="1:16" ht="13.5" customHeight="1" x14ac:dyDescent="0.25">
      <c r="B25" s="150"/>
      <c r="C25" s="121">
        <v>29049</v>
      </c>
      <c r="D25" s="121">
        <v>29051</v>
      </c>
      <c r="E25" s="119" t="s">
        <v>50</v>
      </c>
      <c r="F25" s="152" t="s">
        <v>192</v>
      </c>
      <c r="G25" s="152"/>
      <c r="H25" s="152"/>
      <c r="I25" s="152"/>
      <c r="J25" s="121">
        <v>29372</v>
      </c>
      <c r="K25" s="121">
        <v>29374</v>
      </c>
      <c r="L25" s="119" t="s">
        <v>177</v>
      </c>
      <c r="M25" s="152" t="s">
        <v>199</v>
      </c>
      <c r="N25" s="152"/>
      <c r="O25" s="152"/>
      <c r="P25" s="152"/>
    </row>
    <row r="26" spans="1:16" ht="13.5" customHeight="1" x14ac:dyDescent="0.25">
      <c r="B26" s="150"/>
      <c r="C26" s="121"/>
      <c r="D26" s="121"/>
      <c r="E26" s="119" t="s">
        <v>49</v>
      </c>
      <c r="F26" s="152" t="s">
        <v>188</v>
      </c>
      <c r="G26" s="152"/>
      <c r="H26" s="152"/>
      <c r="I26" s="152"/>
      <c r="J26" s="121"/>
      <c r="K26" s="121"/>
      <c r="L26" s="119" t="s">
        <v>48</v>
      </c>
      <c r="M26" s="152" t="s">
        <v>187</v>
      </c>
      <c r="N26" s="152"/>
      <c r="O26" s="152"/>
      <c r="P26" s="15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39" t="s">
        <v>51</v>
      </c>
      <c r="C28" s="139"/>
      <c r="D28" s="13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8">
        <v>0.37638888888888888</v>
      </c>
      <c r="D30" s="112">
        <v>8.1250000000000003E-2</v>
      </c>
      <c r="E30" s="109"/>
      <c r="F30" s="109"/>
      <c r="G30" s="109"/>
      <c r="H30" s="109"/>
      <c r="I30" s="109"/>
      <c r="J30" s="109"/>
      <c r="K30" s="110"/>
      <c r="L30" s="109"/>
      <c r="M30" s="109"/>
      <c r="N30" s="112"/>
      <c r="O30" s="109"/>
      <c r="P30" s="106">
        <f>SUM(C30:J30,L30:N30)</f>
        <v>0.45763888888888887</v>
      </c>
    </row>
    <row r="31" spans="1:16" ht="14.1" customHeight="1" x14ac:dyDescent="0.25">
      <c r="B31" s="23" t="s">
        <v>170</v>
      </c>
      <c r="C31" s="215">
        <v>0.38541666666666669</v>
      </c>
      <c r="D31" s="126">
        <f>G17-F17</f>
        <v>9.4444444444444553E-2</v>
      </c>
      <c r="E31" s="99"/>
      <c r="F31" s="99"/>
      <c r="G31" s="99"/>
      <c r="H31" s="99"/>
      <c r="I31" s="99"/>
      <c r="J31" s="99"/>
      <c r="K31" s="126">
        <f>IF($F$17&lt;$E$17,$F$17+1-$E$17,$F$17-$E$17)</f>
        <v>2.0833333333333259E-2</v>
      </c>
      <c r="L31" s="99"/>
      <c r="M31" s="99"/>
      <c r="N31" s="99"/>
      <c r="O31" s="100"/>
      <c r="P31" s="106">
        <f>SUM(C31:N31)</f>
        <v>0.50069444444444455</v>
      </c>
    </row>
    <row r="32" spans="1:16" ht="14.1" customHeight="1" x14ac:dyDescent="0.25">
      <c r="B32" s="23" t="s">
        <v>66</v>
      </c>
      <c r="C32" s="11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67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168</v>
      </c>
      <c r="C34" s="96">
        <f>C31-C32-C33</f>
        <v>0.38541666666666669</v>
      </c>
      <c r="D34" s="96">
        <f t="shared" ref="D34:P34" si="1">D31-D32-D33</f>
        <v>9.4444444444444553E-2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2.0833333333333259E-2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0.50069444444444455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7" t="s">
        <v>68</v>
      </c>
      <c r="C36" s="154" t="s">
        <v>195</v>
      </c>
      <c r="D36" s="154"/>
      <c r="E36" s="154" t="s">
        <v>196</v>
      </c>
      <c r="F36" s="154"/>
      <c r="G36" s="154" t="s">
        <v>193</v>
      </c>
      <c r="H36" s="154"/>
      <c r="I36" s="154" t="s">
        <v>194</v>
      </c>
      <c r="J36" s="154"/>
      <c r="K36" s="154"/>
      <c r="L36" s="154"/>
      <c r="M36" s="153"/>
      <c r="N36" s="153"/>
      <c r="O36" s="153"/>
      <c r="P36" s="153"/>
    </row>
    <row r="37" spans="2:16" ht="18" customHeight="1" x14ac:dyDescent="0.25">
      <c r="B37" s="168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68"/>
      <c r="C38" s="156"/>
      <c r="D38" s="153"/>
      <c r="E38" s="153"/>
      <c r="F38" s="153"/>
      <c r="G38" s="153"/>
      <c r="H38" s="153"/>
      <c r="I38" s="153"/>
      <c r="J38" s="153"/>
      <c r="K38" s="155"/>
      <c r="L38" s="153"/>
      <c r="M38" s="153"/>
      <c r="N38" s="153"/>
      <c r="O38" s="153"/>
      <c r="P38" s="153"/>
    </row>
    <row r="39" spans="2:16" ht="18" customHeight="1" x14ac:dyDescent="0.25">
      <c r="B39" s="168"/>
      <c r="C39" s="153"/>
      <c r="D39" s="153"/>
      <c r="E39" s="153"/>
      <c r="F39" s="153"/>
      <c r="G39" s="153"/>
      <c r="H39" s="153"/>
      <c r="I39" s="153"/>
      <c r="J39" s="153"/>
      <c r="K39" s="155"/>
      <c r="L39" s="153"/>
      <c r="M39" s="153"/>
      <c r="N39" s="153"/>
      <c r="O39" s="153"/>
      <c r="P39" s="153"/>
    </row>
    <row r="40" spans="2:16" ht="18" customHeight="1" x14ac:dyDescent="0.25">
      <c r="B40" s="168"/>
      <c r="C40" s="153"/>
      <c r="D40" s="153"/>
      <c r="E40" s="153"/>
      <c r="F40" s="153"/>
      <c r="G40" s="153"/>
      <c r="H40" s="153"/>
      <c r="I40" s="153"/>
      <c r="J40" s="153"/>
      <c r="K40" s="155"/>
      <c r="L40" s="153"/>
      <c r="M40" s="153"/>
      <c r="N40" s="153"/>
      <c r="O40" s="153"/>
      <c r="P40" s="153"/>
    </row>
    <row r="41" spans="2:16" ht="18" customHeight="1" x14ac:dyDescent="0.25">
      <c r="B41" s="169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69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208" t="s">
        <v>197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9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63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9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3"/>
      <c r="C52" s="184"/>
      <c r="D52" s="165"/>
      <c r="E52" s="165"/>
      <c r="F52" s="165"/>
      <c r="G52" s="184"/>
      <c r="H52" s="184"/>
      <c r="I52" s="184"/>
      <c r="J52" s="184"/>
      <c r="K52" s="184"/>
      <c r="L52" s="184"/>
      <c r="M52" s="184"/>
      <c r="N52" s="184"/>
      <c r="O52" s="184"/>
      <c r="P52" s="185"/>
    </row>
    <row r="53" spans="2:16" ht="14.1" customHeight="1" thickTop="1" thickBot="1" x14ac:dyDescent="0.3">
      <c r="B53" s="186" t="s">
        <v>167</v>
      </c>
      <c r="C53" s="187"/>
      <c r="D53" s="91"/>
      <c r="E53" s="91"/>
      <c r="F53" s="91"/>
      <c r="G53" s="190"/>
      <c r="H53" s="191"/>
      <c r="I53" s="191"/>
      <c r="J53" s="191"/>
      <c r="K53" s="191"/>
      <c r="L53" s="191"/>
      <c r="M53" s="191"/>
      <c r="N53" s="191"/>
      <c r="O53" s="191"/>
      <c r="P53" s="192"/>
    </row>
    <row r="54" spans="2:16" ht="14.1" customHeight="1" thickTop="1" thickBot="1" x14ac:dyDescent="0.3">
      <c r="B54" s="188" t="s">
        <v>166</v>
      </c>
      <c r="C54" s="189"/>
      <c r="D54" s="189"/>
      <c r="E54" s="189"/>
      <c r="F54" s="214">
        <v>1368</v>
      </c>
      <c r="G54" s="193"/>
      <c r="H54" s="194"/>
      <c r="I54" s="194"/>
      <c r="J54" s="194"/>
      <c r="K54" s="194"/>
      <c r="L54" s="194"/>
      <c r="M54" s="194"/>
      <c r="N54" s="194"/>
      <c r="O54" s="194"/>
      <c r="P54" s="195"/>
    </row>
    <row r="55" spans="2:16" ht="13.5" customHeight="1" thickTop="1" x14ac:dyDescent="0.25"/>
    <row r="56" spans="2:16" ht="17.25" customHeight="1" x14ac:dyDescent="0.25">
      <c r="B56" s="170" t="s">
        <v>70</v>
      </c>
      <c r="C56" s="17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1" t="s">
        <v>71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74" t="s">
        <v>72</v>
      </c>
      <c r="O57" s="172"/>
      <c r="P57" s="175"/>
    </row>
    <row r="58" spans="2:16" ht="17.100000000000001" customHeight="1" x14ac:dyDescent="0.25">
      <c r="B58" s="176" t="s">
        <v>73</v>
      </c>
      <c r="C58" s="177"/>
      <c r="D58" s="178"/>
      <c r="E58" s="176" t="s">
        <v>74</v>
      </c>
      <c r="F58" s="177"/>
      <c r="G58" s="178"/>
      <c r="H58" s="177" t="s">
        <v>75</v>
      </c>
      <c r="I58" s="177"/>
      <c r="J58" s="177"/>
      <c r="K58" s="179" t="s">
        <v>76</v>
      </c>
      <c r="L58" s="177"/>
      <c r="M58" s="180"/>
      <c r="N58" s="181"/>
      <c r="O58" s="177"/>
      <c r="P58" s="182"/>
    </row>
    <row r="59" spans="2:16" ht="20.100000000000001" customHeight="1" x14ac:dyDescent="0.25">
      <c r="B59" s="196" t="s">
        <v>77</v>
      </c>
      <c r="C59" s="197"/>
      <c r="D59" s="30" t="b">
        <v>1</v>
      </c>
      <c r="E59" s="196" t="s">
        <v>78</v>
      </c>
      <c r="F59" s="197"/>
      <c r="G59" s="30" t="b">
        <v>1</v>
      </c>
      <c r="H59" s="198" t="s">
        <v>79</v>
      </c>
      <c r="I59" s="197"/>
      <c r="J59" s="30" t="b">
        <v>1</v>
      </c>
      <c r="K59" s="198" t="s">
        <v>80</v>
      </c>
      <c r="L59" s="197"/>
      <c r="M59" s="30" t="b">
        <v>1</v>
      </c>
      <c r="N59" s="199" t="s">
        <v>81</v>
      </c>
      <c r="O59" s="197"/>
      <c r="P59" s="30" t="b">
        <v>1</v>
      </c>
    </row>
    <row r="60" spans="2:16" ht="20.100000000000001" customHeight="1" x14ac:dyDescent="0.25">
      <c r="B60" s="196" t="s">
        <v>82</v>
      </c>
      <c r="C60" s="197"/>
      <c r="D60" s="30" t="b">
        <v>1</v>
      </c>
      <c r="E60" s="196" t="s">
        <v>83</v>
      </c>
      <c r="F60" s="197"/>
      <c r="G60" s="30" t="b">
        <v>1</v>
      </c>
      <c r="H60" s="198" t="s">
        <v>84</v>
      </c>
      <c r="I60" s="197"/>
      <c r="J60" s="30" t="b">
        <v>1</v>
      </c>
      <c r="K60" s="198" t="s">
        <v>85</v>
      </c>
      <c r="L60" s="197"/>
      <c r="M60" s="30" t="b">
        <v>1</v>
      </c>
      <c r="N60" s="199" t="s">
        <v>86</v>
      </c>
      <c r="O60" s="197"/>
      <c r="P60" s="30" t="b">
        <v>1</v>
      </c>
    </row>
    <row r="61" spans="2:16" ht="20.100000000000001" customHeight="1" x14ac:dyDescent="0.25">
      <c r="B61" s="196" t="s">
        <v>87</v>
      </c>
      <c r="C61" s="197"/>
      <c r="D61" s="30" t="b">
        <v>1</v>
      </c>
      <c r="E61" s="196" t="s">
        <v>88</v>
      </c>
      <c r="F61" s="197"/>
      <c r="G61" s="30" t="b">
        <v>1</v>
      </c>
      <c r="H61" s="198" t="s">
        <v>89</v>
      </c>
      <c r="I61" s="197"/>
      <c r="J61" s="30" t="b">
        <v>1</v>
      </c>
      <c r="K61" s="198" t="s">
        <v>90</v>
      </c>
      <c r="L61" s="197"/>
      <c r="M61" s="30" t="b">
        <v>1</v>
      </c>
      <c r="N61" s="199" t="s">
        <v>91</v>
      </c>
      <c r="O61" s="197"/>
      <c r="P61" s="30" t="b">
        <v>1</v>
      </c>
    </row>
    <row r="62" spans="2:16" ht="20.100000000000001" customHeight="1" x14ac:dyDescent="0.25">
      <c r="B62" s="198" t="s">
        <v>89</v>
      </c>
      <c r="C62" s="197"/>
      <c r="D62" s="30" t="b">
        <v>1</v>
      </c>
      <c r="E62" s="196" t="s">
        <v>92</v>
      </c>
      <c r="F62" s="197"/>
      <c r="G62" s="30" t="b">
        <v>1</v>
      </c>
      <c r="H62" s="198" t="s">
        <v>93</v>
      </c>
      <c r="I62" s="197"/>
      <c r="J62" s="30" t="b">
        <v>0</v>
      </c>
      <c r="K62" s="198" t="s">
        <v>94</v>
      </c>
      <c r="L62" s="197"/>
      <c r="M62" s="30" t="b">
        <v>1</v>
      </c>
      <c r="N62" s="199" t="s">
        <v>84</v>
      </c>
      <c r="O62" s="197"/>
      <c r="P62" s="30" t="b">
        <v>1</v>
      </c>
    </row>
    <row r="63" spans="2:16" ht="20.100000000000001" customHeight="1" x14ac:dyDescent="0.25">
      <c r="B63" s="198" t="s">
        <v>95</v>
      </c>
      <c r="C63" s="197"/>
      <c r="D63" s="30" t="b">
        <v>1</v>
      </c>
      <c r="E63" s="196" t="s">
        <v>96</v>
      </c>
      <c r="F63" s="197"/>
      <c r="G63" s="30" t="b">
        <v>1</v>
      </c>
      <c r="H63" s="35"/>
      <c r="I63" s="36"/>
      <c r="J63" s="37"/>
      <c r="K63" s="198" t="s">
        <v>97</v>
      </c>
      <c r="L63" s="197"/>
      <c r="M63" s="30" t="b">
        <v>1</v>
      </c>
      <c r="N63" s="199" t="s">
        <v>165</v>
      </c>
      <c r="O63" s="197"/>
      <c r="P63" s="30" t="b">
        <v>1</v>
      </c>
    </row>
    <row r="64" spans="2:16" ht="20.100000000000001" customHeight="1" x14ac:dyDescent="0.25">
      <c r="B64" s="198" t="s">
        <v>98</v>
      </c>
      <c r="C64" s="197"/>
      <c r="D64" s="30" t="b">
        <v>0</v>
      </c>
      <c r="E64" s="196" t="s">
        <v>99</v>
      </c>
      <c r="F64" s="197"/>
      <c r="G64" s="30" t="b">
        <v>1</v>
      </c>
      <c r="H64" s="38"/>
      <c r="I64" s="39"/>
      <c r="J64" s="40"/>
      <c r="K64" s="206" t="s">
        <v>100</v>
      </c>
      <c r="L64" s="20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6" t="s">
        <v>163</v>
      </c>
      <c r="F65" s="19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0" t="s">
        <v>106</v>
      </c>
      <c r="C69" s="200"/>
      <c r="D69" s="48"/>
      <c r="E69" s="48"/>
      <c r="F69" s="202" t="s">
        <v>107</v>
      </c>
      <c r="G69" s="204" t="s">
        <v>108</v>
      </c>
      <c r="H69" s="48"/>
      <c r="I69" s="200" t="s">
        <v>109</v>
      </c>
      <c r="J69" s="20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1"/>
      <c r="C70" s="201"/>
      <c r="D70" s="52"/>
      <c r="E70" s="53"/>
      <c r="F70" s="203"/>
      <c r="G70" s="205"/>
      <c r="H70" s="54"/>
      <c r="I70" s="201"/>
      <c r="J70" s="20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113">
        <v>-153.5</v>
      </c>
      <c r="D72" s="113">
        <v>-155.69999999999999</v>
      </c>
      <c r="E72" s="74" t="s">
        <v>119</v>
      </c>
      <c r="F72" s="113">
        <v>20.3</v>
      </c>
      <c r="G72" s="113">
        <v>19.5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-132.69999999999999</v>
      </c>
      <c r="D73" s="113">
        <v>-134.30000000000001</v>
      </c>
      <c r="E73" s="75" t="s">
        <v>123</v>
      </c>
      <c r="F73" s="115">
        <v>18.8</v>
      </c>
      <c r="G73" s="115">
        <v>15.6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-209.9</v>
      </c>
      <c r="D74" s="113">
        <v>-211.9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-111.9</v>
      </c>
      <c r="D75" s="113">
        <v>-113.4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25.9</v>
      </c>
      <c r="D76" s="113">
        <v>23.5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30.7</v>
      </c>
      <c r="D77" s="113">
        <v>27.4</v>
      </c>
      <c r="E77" s="75" t="s">
        <v>143</v>
      </c>
      <c r="F77" s="116">
        <v>145</v>
      </c>
      <c r="G77" s="116">
        <v>140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22.6</v>
      </c>
      <c r="D78" s="113">
        <v>20.5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23.4</v>
      </c>
      <c r="D79" s="113">
        <v>21.2</v>
      </c>
      <c r="E79" s="74" t="s">
        <v>153</v>
      </c>
      <c r="F79" s="113">
        <v>19.5</v>
      </c>
      <c r="G79" s="113">
        <v>9.5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3.79E-5</v>
      </c>
      <c r="D80" s="114">
        <v>3.7499999999999997E-5</v>
      </c>
      <c r="E80" s="75" t="s">
        <v>158</v>
      </c>
      <c r="F80" s="115">
        <v>13.6</v>
      </c>
      <c r="G80" s="115">
        <v>31.1</v>
      </c>
      <c r="H80" s="82"/>
      <c r="I80" s="64" t="s">
        <v>159</v>
      </c>
      <c r="J80" s="31">
        <v>0</v>
      </c>
      <c r="K80" s="63" t="s">
        <v>160</v>
      </c>
      <c r="L80" s="31">
        <v>1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3" t="s">
        <v>162</v>
      </c>
      <c r="C84" s="143"/>
    </row>
    <row r="85" spans="2:16" ht="15" customHeight="1" x14ac:dyDescent="0.25">
      <c r="B85" s="144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6"/>
    </row>
    <row r="86" spans="2:16" ht="15" customHeight="1" x14ac:dyDescent="0.25"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8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2025-06-02T05:43:11Z</dcterms:modified>
</cp:coreProperties>
</file>