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F18" i="1" l="1"/>
  <c r="K31" i="1" l="1"/>
  <c r="H18" i="1" l="1"/>
  <c r="G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<sst xmlns="http://schemas.openxmlformats.org/spreadsheetml/2006/main" count="214" uniqueCount="198">
  <si>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</si>
  <si>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</si>
  <si>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</si>
  <si>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</si>
  <si>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</si>
  <si>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</si>
  <si>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</si>
  <si>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</si>
  <si>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</si>
  <si>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</si>
  <si>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</si>
  <si>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</si>
  <si>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</si>
  <si>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</si>
  <si>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</si>
  <si>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</si>
  <si>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</si>
  <si>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</si>
  <si>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</si>
  <si>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</si>
  <si>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</si>
  <si>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</si>
  <si>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</si>
  <si>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</si>
  <si>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</si>
  <si>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</si>
  <si>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</si>
  <si>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</si>
  <si>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</si>
  <si>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</si>
  <si>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</si>
  <si>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</si>
  <si>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</si>
  <si>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</si>
  <si>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</si>
  <si>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</si>
  <si>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</si>
  <si>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</si>
  <si>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</si>
  <si>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</si>
  <si>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</si>
  <si>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</si>
  <si>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</si>
  <si>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</si>
  <si>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</si>
  <si>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</si>
  <si>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</si>
  <si>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</si>
  <si>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</si>
  <si>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</si>
  <si>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</si>
  <si>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</si>
  <si>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</si>
  <si>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</si>
  <si>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</si>
  <si>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</si>
  <si>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</si>
  <si>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</si>
  <si>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</si>
  <si>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</si>
  <si>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</si>
  <si>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</si>
  <si>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</si>
  <si>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</si>
  <si>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</si>
  <si>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</si>
  <si>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</si>
  <si>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</si>
  <si>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</si>
  <si>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</si>
  <si>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</si>
  <si>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</si>
  <si>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</si>
  <si>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</si>
  <si>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</si>
  <si>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</si>
  <si>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</si>
  <si>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</si>
  <si>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</si>
  <si>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</si>
  <si>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</si>
  <si>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</si>
  <si>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</si>
  <si>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</si>
  <si>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</si>
  <si>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</si>
  <si>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</si>
  <si>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</si>
  <si>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</si>
  <si>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</si>
  <si>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</si>
  <si>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</si>
  <si>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</si>
  <si>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</si>
  <si>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</si>
  <si>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</si>
  <si>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</si>
  <si>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</si>
  <si>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</si>
  <si>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</si>
  <si>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</si>
  <si>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</si>
  <si>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</si>
  <si>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</si>
  <si>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</si>
  <si>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</si>
  <si>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</si>
  <si>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</si>
  <si>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</si>
  <si>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</si>
  <si>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</si>
  <si>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</si>
  <si>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</si>
  <si>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</si>
  <si>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</si>
  <si>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</si>
  <si>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</si>
  <si>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</si>
  <si>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</si>
  <si>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</si>
  <si>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</si>
  <si>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</si>
  <si>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</si>
  <si>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</si>
  <si>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</si>
  <si>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</si>
  <si>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</si>
  <si>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</si>
  <si>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</si>
  <si>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</si>
  <si>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</si>
  <si>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</si>
  <si>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</si>
  <si>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</si>
  <si>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</si>
  <si>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</si>
  <si>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</si>
  <si>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</si>
  <si>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</si>
  <si>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</si>
  <si>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</si>
  <si>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</si>
  <si>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</si>
  <si>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</si>
  <si>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</si>
  <si>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</si>
  <si>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</si>
  <si>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</si>
  <si>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</si>
  <si>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</si>
  <si>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</si>
  <si>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</si>
  <si>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</si>
  <si>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</si>
  <si>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</si>
  <si>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</si>
  <si>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</si>
  <si>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</si>
  <si>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</si>
  <si>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</si>
  <si>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</si>
  <si>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</si>
  <si>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</si>
  <si>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</si>
  <si>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</si>
  <si>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</si>
  <si>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</si>
  <si>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</si>
  <si>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</si>
  <si>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</si>
  <si>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</si>
  <si>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</si>
  <si>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</si>
  <si>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</si>
  <si>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</si>
  <si>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</si>
  <si>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</si>
  <si>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</si>
  <si>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</si>
  <si>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</si>
  <si>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</si>
  <si>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</si>
  <si>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</si>
  <si>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</si>
  <si>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</si>
  <si>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</si>
  <si>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</si>
  <si>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</si>
  <si>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</si>
  <si>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윤지훈</t>
    <phoneticPr fontId="3" type="noConversion"/>
  </si>
  <si>
    <t>KSP</t>
    <phoneticPr fontId="3" type="noConversion"/>
  </si>
  <si>
    <t xml:space="preserve">M_028384:M,T,N </t>
    <phoneticPr fontId="3" type="noConversion"/>
  </si>
  <si>
    <t xml:space="preserve"> 20s/17k / 35s/17k  50s/15k </t>
    <phoneticPr fontId="3" type="noConversion"/>
  </si>
  <si>
    <t xml:space="preserve"> 20s/17k / 35s/22k  50s/22k </t>
    <phoneticPr fontId="3" type="noConversion"/>
  </si>
  <si>
    <t>M_028485-028486:K</t>
    <phoneticPr fontId="3" type="noConversion"/>
  </si>
  <si>
    <t>M_028500-028501:N</t>
    <phoneticPr fontId="3" type="noConversion"/>
  </si>
  <si>
    <t>M_028564-028566:N</t>
    <phoneticPr fontId="3" type="noConversion"/>
  </si>
  <si>
    <t>M_028619-028620:T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</si>
</sst>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72" sqref="D72:D80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74" t="s">
        <v>0</v>
      </c>
      <c r="C2" s="17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75">
        <v>45807</v>
      </c>
      <c r="D3" s="176"/>
      <c r="E3" s="1"/>
      <c r="F3" s="1"/>
      <c r="G3" s="1"/>
      <c r="H3" s="1"/>
      <c r="I3" s="1"/>
      <c r="J3" s="1"/>
      <c r="K3" s="33" t="s">
        <v>2</v>
      </c>
      <c r="L3" s="177">
        <f>(P31-(P32+P33))/P31*100</f>
        <v>100</v>
      </c>
      <c r="M3" s="177"/>
      <c r="N3" s="33" t="s">
        <v>3</v>
      </c>
      <c r="O3" s="177">
        <f>(P31-P33)/P31*100</f>
        <v>100</v>
      </c>
      <c r="P3" s="177"/>
    </row>
    <row r="4" spans="1:16" ht="14.25" customHeight="1" x14ac:dyDescent="0.25">
      <c r="B4" s="21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74" t="s">
        <v>6</v>
      </c>
      <c r="C7" s="17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205">
        <v>0.69444444444444453</v>
      </c>
      <c r="D9" s="211">
        <v>2.6</v>
      </c>
      <c r="E9" s="211">
        <v>5.7</v>
      </c>
      <c r="F9" s="211">
        <v>74</v>
      </c>
      <c r="G9" s="206" t="s">
        <v>184</v>
      </c>
      <c r="H9" s="211">
        <v>2.2000000000000002</v>
      </c>
      <c r="I9" s="206">
        <v>20</v>
      </c>
      <c r="J9" s="212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205">
        <v>0.9375</v>
      </c>
      <c r="D10" s="211">
        <v>1.6</v>
      </c>
      <c r="E10" s="211">
        <v>4.7</v>
      </c>
      <c r="F10" s="211">
        <v>50</v>
      </c>
      <c r="G10" s="206" t="s">
        <v>185</v>
      </c>
      <c r="H10" s="211">
        <v>1.2</v>
      </c>
      <c r="I10" s="214"/>
      <c r="J10" s="212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8">
        <v>0.20138888888888887</v>
      </c>
      <c r="D11" s="216">
        <v>1.5</v>
      </c>
      <c r="E11" s="216">
        <v>4.2</v>
      </c>
      <c r="F11" s="216">
        <v>39</v>
      </c>
      <c r="G11" s="206" t="s">
        <v>186</v>
      </c>
      <c r="H11" s="211">
        <v>1</v>
      </c>
      <c r="I11" s="217"/>
      <c r="J11" s="212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23.506944444444446</v>
      </c>
      <c r="D12" s="12">
        <f>AVERAGE(D9:D11)</f>
        <v>1.9000000000000001</v>
      </c>
      <c r="E12" s="12">
        <f>AVERAGE(E9:E11)</f>
        <v>4.8666666666666671</v>
      </c>
      <c r="F12" s="13">
        <f>AVERAGE(F9:F11)</f>
        <v>54.333333333333336</v>
      </c>
      <c r="G12" s="14"/>
      <c r="H12" s="15">
        <f>AVERAGE(H9:H11)</f>
        <v>1.4666666666666668</v>
      </c>
      <c r="I12" s="16"/>
      <c r="J12" s="17">
        <f>AVERAGE(J9:J11)</f>
        <v>0.33333333333333331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74" t="s">
        <v>25</v>
      </c>
      <c r="C14" s="17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4" t="s">
        <v>180</v>
      </c>
      <c r="E16" s="113" t="s">
        <v>181</v>
      </c>
      <c r="F16" s="113" t="s">
        <v>190</v>
      </c>
      <c r="G16" s="113" t="s">
        <v>182</v>
      </c>
      <c r="H16" s="113" t="s">
        <v>183</v>
      </c>
      <c r="I16" s="94"/>
      <c r="J16" s="94"/>
      <c r="K16" s="94"/>
      <c r="L16" s="94"/>
      <c r="M16" s="94"/>
      <c r="N16" s="94"/>
      <c r="O16" s="94"/>
      <c r="P16" s="113" t="s">
        <v>178</v>
      </c>
    </row>
    <row r="17" spans="1:16" s="76" customFormat="1" ht="14.1" customHeight="1" x14ac:dyDescent="0.25">
      <c r="A17" s="32"/>
      <c r="B17" s="22" t="s">
        <v>41</v>
      </c>
      <c r="C17" s="205">
        <v>0.65277777777777779</v>
      </c>
      <c r="D17" s="205">
        <v>0.66666666666666663</v>
      </c>
      <c r="E17" s="205">
        <v>0.6875</v>
      </c>
      <c r="F17" s="205">
        <v>0.71458333333333324</v>
      </c>
      <c r="G17" s="205">
        <v>0.80902777777777779</v>
      </c>
      <c r="H17" s="112">
        <v>0.20277777777777781</v>
      </c>
      <c r="I17" s="93"/>
      <c r="J17" s="93"/>
      <c r="K17" s="93"/>
      <c r="L17" s="93"/>
      <c r="M17" s="93"/>
      <c r="N17" s="93"/>
      <c r="O17" s="93"/>
      <c r="P17" s="112">
        <v>0.22222222222222221</v>
      </c>
    </row>
    <row r="18" spans="1:16" s="76" customFormat="1" ht="14.1" customHeight="1" x14ac:dyDescent="0.25">
      <c r="A18" s="32"/>
      <c r="B18" s="22" t="s">
        <v>42</v>
      </c>
      <c r="C18" s="206">
        <v>28385</v>
      </c>
      <c r="D18" s="206">
        <f>C18+1</f>
        <v>28386</v>
      </c>
      <c r="E18" s="206">
        <v>28397</v>
      </c>
      <c r="F18" s="206">
        <f>E19+1</f>
        <v>28410</v>
      </c>
      <c r="G18" s="206">
        <f>F19+1</f>
        <v>28471</v>
      </c>
      <c r="H18" s="113">
        <f>G19+1</f>
        <v>28720</v>
      </c>
      <c r="I18" s="94"/>
      <c r="J18" s="94"/>
      <c r="K18" s="93"/>
      <c r="L18" s="93"/>
      <c r="M18" s="93"/>
      <c r="N18" s="93"/>
      <c r="O18" s="93"/>
      <c r="P18" s="113">
        <f>MAX(C18:O19)+1</f>
        <v>28726</v>
      </c>
    </row>
    <row r="19" spans="1:16" s="76" customFormat="1" ht="14.1" customHeight="1" thickBot="1" x14ac:dyDescent="0.3">
      <c r="A19" s="32"/>
      <c r="B19" s="9" t="s">
        <v>43</v>
      </c>
      <c r="C19" s="81"/>
      <c r="D19" s="206">
        <v>28396</v>
      </c>
      <c r="E19" s="213">
        <v>28409</v>
      </c>
      <c r="F19" s="213">
        <v>28470</v>
      </c>
      <c r="G19" s="213">
        <v>28719</v>
      </c>
      <c r="H19" s="115">
        <v>28725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11</v>
      </c>
      <c r="E20" s="86">
        <f t="shared" ref="E20:O20" si="0">IF(ISNUMBER(E18),E19-E18+1,"")</f>
        <v>13</v>
      </c>
      <c r="F20" s="86">
        <f t="shared" si="0"/>
        <v>61</v>
      </c>
      <c r="G20" s="86">
        <f t="shared" si="0"/>
        <v>249</v>
      </c>
      <c r="H20" s="86">
        <f t="shared" si="0"/>
        <v>6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83" t="s">
        <v>45</v>
      </c>
      <c r="C22" s="22" t="s">
        <v>21</v>
      </c>
      <c r="D22" s="22" t="s">
        <v>23</v>
      </c>
      <c r="E22" s="22" t="s">
        <v>46</v>
      </c>
      <c r="F22" s="184" t="s">
        <v>47</v>
      </c>
      <c r="G22" s="184"/>
      <c r="H22" s="184"/>
      <c r="I22" s="184"/>
      <c r="J22" s="22" t="s">
        <v>21</v>
      </c>
      <c r="K22" s="22" t="s">
        <v>23</v>
      </c>
      <c r="L22" s="22" t="s">
        <v>46</v>
      </c>
      <c r="M22" s="184" t="s">
        <v>47</v>
      </c>
      <c r="N22" s="184"/>
      <c r="O22" s="184"/>
      <c r="P22" s="184"/>
    </row>
    <row r="23" spans="1:16" ht="13.5" customHeight="1" x14ac:dyDescent="0.25">
      <c r="B23" s="183"/>
      <c r="C23" s="207">
        <v>28391</v>
      </c>
      <c r="D23" s="207">
        <v>28393</v>
      </c>
      <c r="E23" s="208" t="s">
        <v>179</v>
      </c>
      <c r="F23" s="209" t="s">
        <v>192</v>
      </c>
      <c r="G23" s="209"/>
      <c r="H23" s="209"/>
      <c r="I23" s="209"/>
      <c r="J23" s="116"/>
      <c r="K23" s="116"/>
      <c r="L23" s="113" t="s">
        <v>49</v>
      </c>
      <c r="M23" s="182" t="s">
        <v>187</v>
      </c>
      <c r="N23" s="182"/>
      <c r="O23" s="182"/>
      <c r="P23" s="182"/>
    </row>
    <row r="24" spans="1:16" ht="13.5" customHeight="1" x14ac:dyDescent="0.25">
      <c r="B24" s="183"/>
      <c r="C24" s="210"/>
      <c r="D24" s="210"/>
      <c r="E24" s="206" t="s">
        <v>176</v>
      </c>
      <c r="F24" s="209" t="s">
        <v>187</v>
      </c>
      <c r="G24" s="209"/>
      <c r="H24" s="209"/>
      <c r="I24" s="209"/>
      <c r="J24" s="116"/>
      <c r="K24" s="116"/>
      <c r="L24" s="113" t="s">
        <v>50</v>
      </c>
      <c r="M24" s="182" t="s">
        <v>187</v>
      </c>
      <c r="N24" s="182"/>
      <c r="O24" s="182"/>
      <c r="P24" s="182"/>
    </row>
    <row r="25" spans="1:16" ht="13.5" customHeight="1" x14ac:dyDescent="0.25">
      <c r="B25" s="183"/>
      <c r="C25" s="210">
        <v>28394</v>
      </c>
      <c r="D25" s="210">
        <v>28396</v>
      </c>
      <c r="E25" s="206" t="s">
        <v>50</v>
      </c>
      <c r="F25" s="209" t="s">
        <v>193</v>
      </c>
      <c r="G25" s="209"/>
      <c r="H25" s="209"/>
      <c r="I25" s="209"/>
      <c r="J25" s="116"/>
      <c r="K25" s="116"/>
      <c r="L25" s="113" t="s">
        <v>177</v>
      </c>
      <c r="M25" s="182" t="s">
        <v>187</v>
      </c>
      <c r="N25" s="182"/>
      <c r="O25" s="182"/>
      <c r="P25" s="182"/>
    </row>
    <row r="26" spans="1:16" ht="13.5" customHeight="1" x14ac:dyDescent="0.25">
      <c r="B26" s="183"/>
      <c r="C26" s="210"/>
      <c r="D26" s="210"/>
      <c r="E26" s="206" t="s">
        <v>49</v>
      </c>
      <c r="F26" s="209" t="s">
        <v>188</v>
      </c>
      <c r="G26" s="209"/>
      <c r="H26" s="209"/>
      <c r="I26" s="209"/>
      <c r="J26" s="116"/>
      <c r="K26" s="116"/>
      <c r="L26" s="113" t="s">
        <v>48</v>
      </c>
      <c r="M26" s="182" t="s">
        <v>187</v>
      </c>
      <c r="N26" s="182"/>
      <c r="O26" s="182"/>
      <c r="P26" s="182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74" t="s">
        <v>51</v>
      </c>
      <c r="C28" s="174"/>
      <c r="D28" s="1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8">
        <v>0.37638888888888888</v>
      </c>
      <c r="D30" s="198">
        <v>8.0555555555555561E-2</v>
      </c>
      <c r="E30" s="195"/>
      <c r="F30" s="195"/>
      <c r="G30" s="195"/>
      <c r="H30" s="195"/>
      <c r="I30" s="195"/>
      <c r="J30" s="195"/>
      <c r="K30" s="196"/>
      <c r="L30" s="195"/>
      <c r="M30" s="195"/>
      <c r="N30" s="195"/>
      <c r="O30" s="195"/>
      <c r="P30" s="106">
        <f>SUM(C30:J30,L30:N30)</f>
        <v>0.45694444444444443</v>
      </c>
    </row>
    <row r="31" spans="1:16" ht="14.1" customHeight="1" x14ac:dyDescent="0.25">
      <c r="B31" s="23" t="s">
        <v>170</v>
      </c>
      <c r="C31" s="220">
        <v>0.39374999999999999</v>
      </c>
      <c r="D31" s="215">
        <f>G17-F17</f>
        <v>9.4444444444444553E-2</v>
      </c>
      <c r="E31" s="99"/>
      <c r="F31" s="99"/>
      <c r="G31" s="99"/>
      <c r="H31" s="99"/>
      <c r="I31" s="99"/>
      <c r="J31" s="99"/>
      <c r="K31" s="215">
        <f>IF($F$17&lt;$E$17,$F$17+1-$E$17,$F$17-$E$17)</f>
        <v>2.7083333333333237E-2</v>
      </c>
      <c r="L31" s="99"/>
      <c r="M31" s="99"/>
      <c r="N31" s="99"/>
      <c r="O31" s="100"/>
      <c r="P31" s="106">
        <f>SUM(C31:N31)</f>
        <v>0.51527777777777772</v>
      </c>
    </row>
    <row r="32" spans="1:16" ht="14.1" customHeight="1" x14ac:dyDescent="0.25">
      <c r="B32" s="23" t="s">
        <v>66</v>
      </c>
      <c r="C32" s="197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67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168</v>
      </c>
      <c r="C34" s="96">
        <f>C31-C32-C33</f>
        <v>0.39374999999999999</v>
      </c>
      <c r="D34" s="96">
        <f t="shared" ref="D34:P34" si="1">D31-D32-D33</f>
        <v>9.4444444444444553E-2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2.7083333333333237E-2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0.51527777777777772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0" t="s">
        <v>68</v>
      </c>
      <c r="C36" s="204" t="s">
        <v>191</v>
      </c>
      <c r="D36" s="204"/>
      <c r="E36" s="204" t="s">
        <v>194</v>
      </c>
      <c r="F36" s="204"/>
      <c r="G36" s="204" t="s">
        <v>195</v>
      </c>
      <c r="H36" s="204"/>
      <c r="I36" s="204" t="s">
        <v>196</v>
      </c>
      <c r="J36" s="204"/>
      <c r="K36" s="204" t="s">
        <v>197</v>
      </c>
      <c r="L36" s="204"/>
      <c r="M36" s="168"/>
      <c r="N36" s="168"/>
      <c r="O36" s="168"/>
      <c r="P36" s="168"/>
    </row>
    <row r="37" spans="2:16" ht="18" customHeight="1" x14ac:dyDescent="0.25">
      <c r="B37" s="171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</row>
    <row r="38" spans="2:16" ht="18" customHeight="1" x14ac:dyDescent="0.25">
      <c r="B38" s="171"/>
      <c r="C38" s="173"/>
      <c r="D38" s="168"/>
      <c r="E38" s="168"/>
      <c r="F38" s="168"/>
      <c r="G38" s="168"/>
      <c r="H38" s="168"/>
      <c r="I38" s="168"/>
      <c r="J38" s="168"/>
      <c r="K38" s="169"/>
      <c r="L38" s="168"/>
      <c r="M38" s="168"/>
      <c r="N38" s="168"/>
      <c r="O38" s="168"/>
      <c r="P38" s="168"/>
    </row>
    <row r="39" spans="2:16" ht="18" customHeight="1" x14ac:dyDescent="0.25">
      <c r="B39" s="171"/>
      <c r="C39" s="168"/>
      <c r="D39" s="168"/>
      <c r="E39" s="168"/>
      <c r="F39" s="168"/>
      <c r="G39" s="168"/>
      <c r="H39" s="168"/>
      <c r="I39" s="168"/>
      <c r="J39" s="168"/>
      <c r="K39" s="169"/>
      <c r="L39" s="168"/>
      <c r="M39" s="168"/>
      <c r="N39" s="168"/>
      <c r="O39" s="168"/>
      <c r="P39" s="168"/>
    </row>
    <row r="40" spans="2:16" ht="18" customHeight="1" x14ac:dyDescent="0.25">
      <c r="B40" s="171"/>
      <c r="C40" s="168"/>
      <c r="D40" s="168"/>
      <c r="E40" s="168"/>
      <c r="F40" s="168"/>
      <c r="G40" s="168"/>
      <c r="H40" s="168"/>
      <c r="I40" s="168"/>
      <c r="J40" s="168"/>
      <c r="K40" s="169"/>
      <c r="L40" s="168"/>
      <c r="M40" s="168"/>
      <c r="N40" s="168"/>
      <c r="O40" s="168"/>
      <c r="P40" s="168"/>
    </row>
    <row r="41" spans="2:16" ht="18" customHeight="1" x14ac:dyDescent="0.25">
      <c r="B41" s="172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8" t="s">
        <v>69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" customHeight="1" x14ac:dyDescent="0.25">
      <c r="B44" s="179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</row>
    <row r="45" spans="2:16" ht="14.1" customHeigh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3"/>
    </row>
    <row r="46" spans="2:16" ht="14.1" customHeight="1" x14ac:dyDescent="0.25"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</row>
    <row r="47" spans="2:16" ht="14.1" customHeight="1" x14ac:dyDescent="0.25">
      <c r="B47" s="167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3"/>
    </row>
    <row r="48" spans="2:16" ht="14.1" customHeigh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" customHeigh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" customHeigh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" customHeigh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" customHeight="1" thickBot="1" x14ac:dyDescent="0.3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" customHeight="1" thickTop="1" thickBot="1" x14ac:dyDescent="0.3">
      <c r="B53" s="148" t="s">
        <v>167</v>
      </c>
      <c r="C53" s="149"/>
      <c r="D53" s="91"/>
      <c r="E53" s="91"/>
      <c r="F53" s="91"/>
      <c r="G53" s="152"/>
      <c r="H53" s="153"/>
      <c r="I53" s="153"/>
      <c r="J53" s="153"/>
      <c r="K53" s="153"/>
      <c r="L53" s="153"/>
      <c r="M53" s="153"/>
      <c r="N53" s="153"/>
      <c r="O53" s="153"/>
      <c r="P53" s="154"/>
    </row>
    <row r="54" spans="2:16" ht="14.1" customHeight="1" thickTop="1" thickBot="1" x14ac:dyDescent="0.3">
      <c r="B54" s="150" t="s">
        <v>166</v>
      </c>
      <c r="C54" s="151"/>
      <c r="D54" s="151"/>
      <c r="E54" s="151"/>
      <c r="F54" s="219">
        <v>930</v>
      </c>
      <c r="G54" s="155"/>
      <c r="H54" s="156"/>
      <c r="I54" s="156"/>
      <c r="J54" s="156"/>
      <c r="K54" s="156"/>
      <c r="L54" s="156"/>
      <c r="M54" s="156"/>
      <c r="N54" s="156"/>
      <c r="O54" s="156"/>
      <c r="P54" s="157"/>
    </row>
    <row r="55" spans="2:16" ht="13.5" customHeight="1" thickTop="1" x14ac:dyDescent="0.25"/>
    <row r="56" spans="2:16" ht="17.25" customHeight="1" x14ac:dyDescent="0.25">
      <c r="B56" s="129" t="s">
        <v>70</v>
      </c>
      <c r="C56" s="12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30" t="s">
        <v>71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72</v>
      </c>
      <c r="O57" s="131"/>
      <c r="P57" s="134"/>
    </row>
    <row r="58" spans="2:16" ht="17.100000000000001" customHeight="1" x14ac:dyDescent="0.25">
      <c r="B58" s="135" t="s">
        <v>73</v>
      </c>
      <c r="C58" s="136"/>
      <c r="D58" s="137"/>
      <c r="E58" s="135" t="s">
        <v>74</v>
      </c>
      <c r="F58" s="136"/>
      <c r="G58" s="137"/>
      <c r="H58" s="136" t="s">
        <v>75</v>
      </c>
      <c r="I58" s="136"/>
      <c r="J58" s="136"/>
      <c r="K58" s="138" t="s">
        <v>76</v>
      </c>
      <c r="L58" s="136"/>
      <c r="M58" s="139"/>
      <c r="N58" s="140"/>
      <c r="O58" s="136"/>
      <c r="P58" s="141"/>
    </row>
    <row r="59" spans="2:16" ht="20.100000000000001" customHeight="1" x14ac:dyDescent="0.25">
      <c r="B59" s="117" t="s">
        <v>77</v>
      </c>
      <c r="C59" s="118"/>
      <c r="D59" s="30" t="b">
        <v>1</v>
      </c>
      <c r="E59" s="117" t="s">
        <v>78</v>
      </c>
      <c r="F59" s="118"/>
      <c r="G59" s="30" t="b">
        <v>1</v>
      </c>
      <c r="H59" s="125" t="s">
        <v>79</v>
      </c>
      <c r="I59" s="118"/>
      <c r="J59" s="30" t="b">
        <v>1</v>
      </c>
      <c r="K59" s="125" t="s">
        <v>80</v>
      </c>
      <c r="L59" s="118"/>
      <c r="M59" s="30" t="b">
        <v>1</v>
      </c>
      <c r="N59" s="126" t="s">
        <v>81</v>
      </c>
      <c r="O59" s="118"/>
      <c r="P59" s="30" t="b">
        <v>1</v>
      </c>
    </row>
    <row r="60" spans="2:16" ht="20.100000000000001" customHeight="1" x14ac:dyDescent="0.25">
      <c r="B60" s="117" t="s">
        <v>82</v>
      </c>
      <c r="C60" s="118"/>
      <c r="D60" s="30" t="b">
        <v>1</v>
      </c>
      <c r="E60" s="117" t="s">
        <v>83</v>
      </c>
      <c r="F60" s="118"/>
      <c r="G60" s="30" t="b">
        <v>1</v>
      </c>
      <c r="H60" s="125" t="s">
        <v>84</v>
      </c>
      <c r="I60" s="118"/>
      <c r="J60" s="30" t="b">
        <v>1</v>
      </c>
      <c r="K60" s="125" t="s">
        <v>85</v>
      </c>
      <c r="L60" s="118"/>
      <c r="M60" s="30" t="b">
        <v>1</v>
      </c>
      <c r="N60" s="126" t="s">
        <v>86</v>
      </c>
      <c r="O60" s="118"/>
      <c r="P60" s="30" t="b">
        <v>1</v>
      </c>
    </row>
    <row r="61" spans="2:16" ht="20.100000000000001" customHeight="1" x14ac:dyDescent="0.25">
      <c r="B61" s="117" t="s">
        <v>87</v>
      </c>
      <c r="C61" s="118"/>
      <c r="D61" s="30" t="b">
        <v>1</v>
      </c>
      <c r="E61" s="117" t="s">
        <v>88</v>
      </c>
      <c r="F61" s="118"/>
      <c r="G61" s="30" t="b">
        <v>1</v>
      </c>
      <c r="H61" s="125" t="s">
        <v>89</v>
      </c>
      <c r="I61" s="118"/>
      <c r="J61" s="30" t="b">
        <v>1</v>
      </c>
      <c r="K61" s="125" t="s">
        <v>90</v>
      </c>
      <c r="L61" s="118"/>
      <c r="M61" s="30" t="b">
        <v>1</v>
      </c>
      <c r="N61" s="126" t="s">
        <v>91</v>
      </c>
      <c r="O61" s="118"/>
      <c r="P61" s="30" t="b">
        <v>1</v>
      </c>
    </row>
    <row r="62" spans="2:16" ht="20.100000000000001" customHeight="1" x14ac:dyDescent="0.25">
      <c r="B62" s="125" t="s">
        <v>89</v>
      </c>
      <c r="C62" s="118"/>
      <c r="D62" s="30" t="b">
        <v>1</v>
      </c>
      <c r="E62" s="117" t="s">
        <v>92</v>
      </c>
      <c r="F62" s="118"/>
      <c r="G62" s="30" t="b">
        <v>1</v>
      </c>
      <c r="H62" s="125" t="s">
        <v>93</v>
      </c>
      <c r="I62" s="118"/>
      <c r="J62" s="30" t="b">
        <v>0</v>
      </c>
      <c r="K62" s="125" t="s">
        <v>94</v>
      </c>
      <c r="L62" s="118"/>
      <c r="M62" s="30" t="b">
        <v>1</v>
      </c>
      <c r="N62" s="126" t="s">
        <v>84</v>
      </c>
      <c r="O62" s="118"/>
      <c r="P62" s="30" t="b">
        <v>1</v>
      </c>
    </row>
    <row r="63" spans="2:16" ht="20.100000000000001" customHeight="1" x14ac:dyDescent="0.25">
      <c r="B63" s="125" t="s">
        <v>95</v>
      </c>
      <c r="C63" s="118"/>
      <c r="D63" s="30" t="b">
        <v>1</v>
      </c>
      <c r="E63" s="117" t="s">
        <v>96</v>
      </c>
      <c r="F63" s="118"/>
      <c r="G63" s="30" t="b">
        <v>1</v>
      </c>
      <c r="H63" s="35"/>
      <c r="I63" s="36"/>
      <c r="J63" s="37"/>
      <c r="K63" s="125" t="s">
        <v>97</v>
      </c>
      <c r="L63" s="118"/>
      <c r="M63" s="30" t="b">
        <v>1</v>
      </c>
      <c r="N63" s="126" t="s">
        <v>165</v>
      </c>
      <c r="O63" s="118"/>
      <c r="P63" s="30" t="b">
        <v>1</v>
      </c>
    </row>
    <row r="64" spans="2:16" ht="20.100000000000001" customHeight="1" x14ac:dyDescent="0.25">
      <c r="B64" s="125" t="s">
        <v>98</v>
      </c>
      <c r="C64" s="118"/>
      <c r="D64" s="30" t="b">
        <v>0</v>
      </c>
      <c r="E64" s="117" t="s">
        <v>99</v>
      </c>
      <c r="F64" s="118"/>
      <c r="G64" s="30" t="b">
        <v>1</v>
      </c>
      <c r="H64" s="38"/>
      <c r="I64" s="39"/>
      <c r="J64" s="40"/>
      <c r="K64" s="127" t="s">
        <v>100</v>
      </c>
      <c r="L64" s="128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17" t="s">
        <v>163</v>
      </c>
      <c r="F65" s="118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19" t="s">
        <v>106</v>
      </c>
      <c r="C69" s="119"/>
      <c r="D69" s="48"/>
      <c r="E69" s="48"/>
      <c r="F69" s="121" t="s">
        <v>107</v>
      </c>
      <c r="G69" s="123" t="s">
        <v>108</v>
      </c>
      <c r="H69" s="48"/>
      <c r="I69" s="119" t="s">
        <v>109</v>
      </c>
      <c r="J69" s="119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20"/>
      <c r="C70" s="120"/>
      <c r="D70" s="52"/>
      <c r="E70" s="53"/>
      <c r="F70" s="122"/>
      <c r="G70" s="124"/>
      <c r="H70" s="54"/>
      <c r="I70" s="120"/>
      <c r="J70" s="120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89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199">
        <v>-154.69999999999999</v>
      </c>
      <c r="D72" s="109">
        <v>-155.9</v>
      </c>
      <c r="E72" s="74" t="s">
        <v>119</v>
      </c>
      <c r="F72" s="199">
        <v>19.8</v>
      </c>
      <c r="G72" s="199">
        <v>19.2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199">
        <v>-133.80000000000001</v>
      </c>
      <c r="D73" s="109">
        <v>-134.19999999999999</v>
      </c>
      <c r="E73" s="75" t="s">
        <v>123</v>
      </c>
      <c r="F73" s="201">
        <v>34.1</v>
      </c>
      <c r="G73" s="201">
        <v>20.3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199">
        <v>-211</v>
      </c>
      <c r="D74" s="109">
        <v>-211.9</v>
      </c>
      <c r="E74" s="75" t="s">
        <v>128</v>
      </c>
      <c r="F74" s="202">
        <v>20</v>
      </c>
      <c r="G74" s="202">
        <v>20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199">
        <v>-112.7</v>
      </c>
      <c r="D75" s="109">
        <v>-113.7</v>
      </c>
      <c r="E75" s="75" t="s">
        <v>133</v>
      </c>
      <c r="F75" s="202">
        <v>40</v>
      </c>
      <c r="G75" s="202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199">
        <v>24.1</v>
      </c>
      <c r="D76" s="109">
        <v>23.1</v>
      </c>
      <c r="E76" s="75" t="s">
        <v>138</v>
      </c>
      <c r="F76" s="202">
        <v>10</v>
      </c>
      <c r="G76" s="202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199">
        <v>28.4</v>
      </c>
      <c r="D77" s="109">
        <v>26.9</v>
      </c>
      <c r="E77" s="75" t="s">
        <v>143</v>
      </c>
      <c r="F77" s="202">
        <v>140</v>
      </c>
      <c r="G77" s="202">
        <v>140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199">
        <v>20.9</v>
      </c>
      <c r="D78" s="109">
        <v>20</v>
      </c>
      <c r="E78" s="75" t="s">
        <v>148</v>
      </c>
      <c r="F78" s="203"/>
      <c r="G78" s="203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199">
        <v>21.6</v>
      </c>
      <c r="D79" s="109">
        <v>20.8</v>
      </c>
      <c r="E79" s="74" t="s">
        <v>153</v>
      </c>
      <c r="F79" s="199">
        <v>14.1</v>
      </c>
      <c r="G79" s="199">
        <v>6.5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200">
        <v>3.7299999999999999E-5</v>
      </c>
      <c r="D80" s="110">
        <v>3.7200000000000003E-5</v>
      </c>
      <c r="E80" s="75" t="s">
        <v>158</v>
      </c>
      <c r="F80" s="201">
        <v>45.8</v>
      </c>
      <c r="G80" s="201">
        <v>42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78" t="s">
        <v>162</v>
      </c>
      <c r="C84" s="178"/>
    </row>
    <row r="85" spans="2:16" ht="15" customHeight="1" x14ac:dyDescent="0.25">
      <c r="B85" s="179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1"/>
    </row>
    <row r="86" spans="2:16" ht="15" customHeight="1" x14ac:dyDescent="0.25">
      <c r="B86" s="161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3"/>
    </row>
    <row r="87" spans="2:16" ht="15" customHeight="1" x14ac:dyDescent="0.25">
      <c r="B87" s="191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3"/>
    </row>
    <row r="88" spans="2:16" ht="15" customHeight="1" x14ac:dyDescent="0.25">
      <c r="B88" s="191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3"/>
    </row>
    <row r="89" spans="2:16" ht="15" customHeight="1" x14ac:dyDescent="0.25">
      <c r="B89" s="194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7"/>
    </row>
    <row r="90" spans="2:16" ht="15" customHeight="1" x14ac:dyDescent="0.25">
      <c r="B90" s="191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3"/>
    </row>
    <row r="91" spans="2:16" ht="15" customHeight="1" x14ac:dyDescent="0.25">
      <c r="B91" s="191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3"/>
    </row>
    <row r="92" spans="2:16" ht="15" customHeight="1" x14ac:dyDescent="0.25">
      <c r="B92" s="185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7"/>
    </row>
    <row r="93" spans="2:16" ht="15" customHeight="1" x14ac:dyDescent="0.25">
      <c r="B93" s="185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7"/>
    </row>
    <row r="94" spans="2:16" ht="15" customHeight="1" x14ac:dyDescent="0.25">
      <c r="B94" s="185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7"/>
    </row>
    <row r="95" spans="2:16" ht="15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7"/>
    </row>
    <row r="96" spans="2:16" ht="15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7"/>
    </row>
    <row r="97" spans="2:16" ht="15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7"/>
    </row>
    <row r="98" spans="2:16" ht="15" customHeight="1" x14ac:dyDescent="0.25">
      <c r="B98" s="185"/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7"/>
    </row>
    <row r="99" spans="2:16" ht="15" customHeight="1" x14ac:dyDescent="0.25">
      <c r="B99" s="188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9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2025-05-31T05:30:54Z</dcterms:modified>
</cp:coreProperties>
</file>