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5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F18" i="1" l="1"/>
  <c r="G18" i="1"/>
  <c r="H18" i="1"/>
  <c r="E18" i="1" l="1"/>
  <c r="D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18" i="1" l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<sst xmlns="http://schemas.openxmlformats.org/spreadsheetml/2006/main" count="212" uniqueCount="194">
  <si>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</si>
  <si>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</si>
  <si>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</si>
  <si>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</si>
  <si>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</si>
  <si>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</si>
  <si>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</si>
  <si>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</si>
  <si>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</si>
  <si>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</si>
  <si>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</si>
  <si>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</si>
  <si>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</si>
  <si>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</si>
  <si>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</si>
  <si>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</si>
  <si>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</si>
  <si>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</si>
  <si>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</si>
  <si>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</si>
  <si>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</si>
  <si>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</si>
  <si>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</si>
  <si>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</si>
  <si>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</si>
  <si>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</si>
  <si>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</si>
  <si>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</si>
  <si>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</si>
  <si>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</si>
  <si>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</si>
  <si>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</si>
  <si>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</si>
  <si>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</si>
  <si>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</si>
  <si>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</si>
  <si>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</si>
  <si>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</si>
  <si>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</si>
  <si>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</si>
  <si>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</si>
  <si>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</si>
  <si>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</si>
  <si>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</si>
  <si>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</si>
  <si>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</si>
  <si>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</si>
  <si>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</si>
  <si>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</si>
  <si>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</si>
  <si>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</si>
  <si>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</si>
  <si>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</si>
  <si>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</si>
  <si>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</si>
  <si>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</si>
  <si>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</si>
  <si>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</si>
  <si>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</si>
  <si>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</si>
  <si>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</si>
  <si>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</si>
  <si>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</si>
  <si>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</si>
  <si>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</si>
  <si>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</si>
  <si>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</si>
  <si>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</si>
  <si>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</si>
  <si>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</si>
  <si>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</si>
  <si>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</si>
  <si>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</si>
  <si>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</si>
  <si>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</si>
  <si>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</si>
  <si>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</si>
  <si>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</si>
  <si>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</si>
  <si>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</si>
  <si>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</si>
  <si>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</si>
  <si>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</si>
  <si>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</si>
  <si>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</si>
  <si>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</si>
  <si>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</si>
  <si>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</si>
  <si>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</si>
  <si>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</si>
  <si>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</si>
  <si>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</si>
  <si>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</si>
  <si>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</si>
  <si>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</si>
  <si>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</si>
  <si>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</si>
  <si>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</si>
  <si>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</si>
  <si>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</si>
  <si>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</si>
  <si>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</si>
  <si>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</si>
  <si>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</si>
  <si>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</si>
  <si>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</si>
  <si>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</si>
  <si>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</si>
  <si>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</si>
  <si>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</si>
  <si>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</si>
  <si>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</si>
  <si>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</si>
  <si>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</si>
  <si>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</si>
  <si>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</si>
  <si>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</si>
  <si>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</si>
  <si>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</si>
  <si>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</si>
  <si>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</si>
  <si>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</si>
  <si>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</si>
  <si>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</si>
  <si>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</si>
  <si>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</si>
  <si>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</si>
  <si>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</si>
  <si>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</si>
  <si>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</si>
  <si>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</si>
  <si>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</si>
  <si>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</si>
  <si>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</si>
  <si>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</si>
  <si>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</si>
  <si>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</si>
  <si>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</si>
  <si>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</si>
  <si>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</si>
  <si>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</si>
  <si>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</si>
  <si>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</si>
  <si>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</si>
  <si>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</si>
  <si>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</si>
  <si>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</si>
  <si>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</si>
  <si>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</si>
  <si>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</si>
  <si>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</si>
  <si>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</si>
  <si>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</si>
  <si>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</si>
  <si>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</si>
  <si>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</si>
  <si>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</si>
  <si>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</si>
  <si>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</si>
  <si>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</si>
  <si>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</si>
  <si>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</si>
  <si>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</si>
  <si>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</si>
  <si>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</si>
  <si>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</si>
  <si>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</si>
  <si>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</si>
  <si>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</si>
  <si>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</si>
  <si>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</si>
  <si>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</si>
  <si>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</si>
  <si>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</si>
  <si>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</si>
  <si>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</si>
  <si>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</si>
  <si>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V</t>
    <phoneticPr fontId="4" type="noConversion"/>
  </si>
  <si>
    <t>OBS</t>
    <phoneticPr fontId="3" type="noConversion"/>
  </si>
  <si>
    <t>B</t>
    <phoneticPr fontId="4" type="noConversion"/>
  </si>
  <si>
    <t>ALL</t>
    <phoneticPr fontId="3" type="noConversion"/>
  </si>
  <si>
    <t xml:space="preserve"> /  /  /  /</t>
    <phoneticPr fontId="3" type="noConversion"/>
  </si>
  <si>
    <t>김부진</t>
    <phoneticPr fontId="3" type="noConversion"/>
  </si>
  <si>
    <t>BLG</t>
    <phoneticPr fontId="3" type="noConversion"/>
  </si>
  <si>
    <t>ALL</t>
    <phoneticPr fontId="3" type="noConversion"/>
  </si>
  <si>
    <t xml:space="preserve"> /  /  /  /</t>
    <phoneticPr fontId="3" type="noConversion"/>
  </si>
  <si>
    <t>1) 방풍막 분리</t>
    <phoneticPr fontId="3" type="noConversion"/>
  </si>
  <si>
    <t>TMT</t>
    <phoneticPr fontId="3" type="noConversion"/>
  </si>
  <si>
    <t>MMA</t>
    <phoneticPr fontId="3" type="noConversion"/>
  </si>
  <si>
    <t>SW</t>
    <phoneticPr fontId="3" type="noConversion"/>
  </si>
  <si>
    <t>M_027656-027657:K</t>
    <phoneticPr fontId="3" type="noConversion"/>
  </si>
  <si>
    <t>SE</t>
    <phoneticPr fontId="3" type="noConversion"/>
  </si>
  <si>
    <t>E</t>
    <phoneticPr fontId="3" type="noConversion"/>
  </si>
  <si>
    <t xml:space="preserve"> [00:15] 고습으로 중단후 대기중, 돔플랫 촬영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</si>
</sst>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3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8"/>
      <color rgb="FFFF0000"/>
      <name val="맑은 고딕"/>
      <family val="2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84" fontId="40" fillId="2" borderId="1" xfId="1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180" fontId="51" fillId="2" borderId="1" xfId="0" applyNumberFormat="1" applyFont="1" applyFill="1" applyBorder="1" applyAlignment="1" applyProtection="1">
      <alignment horizontal="center" vertical="center"/>
      <protection locked="0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183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20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52" fillId="0" borderId="26" xfId="0" applyFont="1" applyBorder="1" applyAlignment="1" applyProtection="1">
      <alignment horizontal="left" vertical="center"/>
      <protection locked="0"/>
    </xf>
    <xf numFmtId="0" fontId="52" fillId="0" borderId="0" xfId="0" applyFont="1" applyBorder="1" applyAlignment="1" applyProtection="1">
      <alignment horizontal="left" vertical="center"/>
      <protection locked="0"/>
    </xf>
    <xf numFmtId="0" fontId="52" fillId="0" borderId="27" xfId="0" applyFont="1" applyBorder="1" applyAlignment="1" applyProtection="1">
      <alignment horizontal="left" vertical="center"/>
      <protection locked="0"/>
    </xf>
    <xf numFmtId="0" fontId="52" fillId="0" borderId="26" xfId="0" applyFont="1" applyBorder="1" applyAlignment="1" applyProtection="1">
      <alignment horizontal="left" vertical="center" wrapText="1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40" fillId="5" borderId="7" xfId="0" applyFont="1" applyFill="1" applyBorder="1" applyAlignment="1" applyProtection="1">
      <alignment horizontal="center" vertical="center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H5" sqref="H5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92" t="s">
        <v>0</v>
      </c>
      <c r="C2" s="19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93">
        <v>45803</v>
      </c>
      <c r="D3" s="194"/>
      <c r="E3" s="1"/>
      <c r="F3" s="1"/>
      <c r="G3" s="1"/>
      <c r="H3" s="1"/>
      <c r="I3" s="1"/>
      <c r="J3" s="1"/>
      <c r="K3" s="33" t="s">
        <v>2</v>
      </c>
      <c r="L3" s="195">
        <f>(P31-(P32+P33))/P31*100</f>
        <v>65.368567454798324</v>
      </c>
      <c r="M3" s="195"/>
      <c r="N3" s="33" t="s">
        <v>3</v>
      </c>
      <c r="O3" s="195">
        <f>(P31-P33)/P31*100</f>
        <v>100</v>
      </c>
      <c r="P3" s="195"/>
    </row>
    <row r="4" spans="1:16" ht="14.25" customHeight="1" x14ac:dyDescent="0.25">
      <c r="B4" s="21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92" t="s">
        <v>6</v>
      </c>
      <c r="C7" s="19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3">
        <v>0.70833333333333337</v>
      </c>
      <c r="D9" s="125">
        <v>1.71</v>
      </c>
      <c r="E9" s="125">
        <v>9</v>
      </c>
      <c r="F9" s="125">
        <v>44</v>
      </c>
      <c r="G9" s="119" t="s">
        <v>189</v>
      </c>
      <c r="H9" s="125">
        <v>1.3</v>
      </c>
      <c r="I9" s="119">
        <v>0.3</v>
      </c>
      <c r="J9" s="126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3">
        <v>0.9375</v>
      </c>
      <c r="D10" s="125">
        <v>2.895</v>
      </c>
      <c r="E10" s="125">
        <v>5</v>
      </c>
      <c r="F10" s="125">
        <v>70</v>
      </c>
      <c r="G10" s="119" t="s">
        <v>191</v>
      </c>
      <c r="H10" s="125">
        <v>2</v>
      </c>
      <c r="I10" s="128"/>
      <c r="J10" s="126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32">
        <v>0.15625</v>
      </c>
      <c r="D11" s="133"/>
      <c r="E11" s="133">
        <v>4.0999999999999996</v>
      </c>
      <c r="F11" s="133">
        <v>83</v>
      </c>
      <c r="G11" s="119" t="s">
        <v>192</v>
      </c>
      <c r="H11" s="125">
        <v>3.4</v>
      </c>
      <c r="I11" s="134"/>
      <c r="J11" s="126">
        <f>IF(L11, 1, 0) + IF(M11, 2, 0) + IF(N11, 4, 0) + IF(O11, 8, 0) + IF(P11, 16, 0)</f>
        <v>4</v>
      </c>
      <c r="K11" s="79" t="b">
        <v>0</v>
      </c>
      <c r="L11" s="79" t="b">
        <v>0</v>
      </c>
      <c r="M11" s="79" t="b">
        <v>0</v>
      </c>
      <c r="N11" s="79" t="b">
        <v>1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23.447916666666668</v>
      </c>
      <c r="D12" s="12">
        <f>AVERAGE(D9:D11)</f>
        <v>2.3025000000000002</v>
      </c>
      <c r="E12" s="12">
        <f>AVERAGE(E9:E11)</f>
        <v>6.0333333333333341</v>
      </c>
      <c r="F12" s="13">
        <f>AVERAGE(F9:F11)</f>
        <v>65.666666666666671</v>
      </c>
      <c r="G12" s="14"/>
      <c r="H12" s="15">
        <f>AVERAGE(H9:H11)</f>
        <v>2.2333333333333329</v>
      </c>
      <c r="I12" s="16"/>
      <c r="J12" s="17">
        <f>AVERAGE(J9:J11)</f>
        <v>2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92" t="s">
        <v>25</v>
      </c>
      <c r="C14" s="19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8" t="s">
        <v>175</v>
      </c>
      <c r="D16" s="124" t="s">
        <v>180</v>
      </c>
      <c r="E16" s="119" t="s">
        <v>187</v>
      </c>
      <c r="F16" s="119" t="s">
        <v>188</v>
      </c>
      <c r="G16" s="119" t="s">
        <v>183</v>
      </c>
      <c r="H16" s="119" t="s">
        <v>184</v>
      </c>
      <c r="I16" s="94"/>
      <c r="J16" s="94"/>
      <c r="K16" s="94"/>
      <c r="L16" s="94"/>
      <c r="M16" s="94"/>
      <c r="N16" s="94"/>
      <c r="O16" s="94"/>
      <c r="P16" s="119" t="s">
        <v>178</v>
      </c>
    </row>
    <row r="17" spans="1:16" s="76" customFormat="1" ht="14.1" customHeight="1" x14ac:dyDescent="0.25">
      <c r="A17" s="32"/>
      <c r="B17" s="22" t="s">
        <v>41</v>
      </c>
      <c r="C17" s="123">
        <v>0.64444444444444449</v>
      </c>
      <c r="D17" s="123">
        <v>0.64583333333333337</v>
      </c>
      <c r="E17" s="123">
        <v>0.68402777777777779</v>
      </c>
      <c r="F17" s="216">
        <v>0.70763888888888893</v>
      </c>
      <c r="G17" s="216">
        <v>0.80833333333333324</v>
      </c>
      <c r="H17" s="123">
        <v>1.3888888888888888E-2</v>
      </c>
      <c r="I17" s="93"/>
      <c r="J17" s="93"/>
      <c r="K17" s="93"/>
      <c r="L17" s="93"/>
      <c r="M17" s="93"/>
      <c r="N17" s="93"/>
      <c r="O17" s="93"/>
      <c r="P17" s="123">
        <v>0.15625</v>
      </c>
    </row>
    <row r="18" spans="1:16" s="76" customFormat="1" ht="14.1" customHeight="1" x14ac:dyDescent="0.25">
      <c r="A18" s="32"/>
      <c r="B18" s="22" t="s">
        <v>42</v>
      </c>
      <c r="C18" s="119">
        <v>27565</v>
      </c>
      <c r="D18" s="119">
        <f>C18+1</f>
        <v>27566</v>
      </c>
      <c r="E18" s="119">
        <f>D19+1</f>
        <v>27571</v>
      </c>
      <c r="F18" s="119">
        <f>E19+1</f>
        <v>27585</v>
      </c>
      <c r="G18" s="119">
        <f>F19+1</f>
        <v>27631</v>
      </c>
      <c r="H18" s="119">
        <f>G19+1</f>
        <v>27762</v>
      </c>
      <c r="I18" s="94"/>
      <c r="J18" s="94"/>
      <c r="K18" s="93"/>
      <c r="L18" s="93"/>
      <c r="M18" s="93"/>
      <c r="N18" s="93"/>
      <c r="O18" s="93"/>
      <c r="P18" s="119">
        <f>MAX(C18:O19)+1</f>
        <v>27826</v>
      </c>
    </row>
    <row r="19" spans="1:16" s="76" customFormat="1" ht="14.1" customHeight="1" thickBot="1" x14ac:dyDescent="0.3">
      <c r="A19" s="32"/>
      <c r="B19" s="9" t="s">
        <v>43</v>
      </c>
      <c r="C19" s="81"/>
      <c r="D19" s="119">
        <v>27570</v>
      </c>
      <c r="E19" s="127">
        <v>27584</v>
      </c>
      <c r="F19" s="127">
        <v>27630</v>
      </c>
      <c r="G19" s="127">
        <v>27761</v>
      </c>
      <c r="H19" s="127">
        <f>H18+63</f>
        <v>27825</v>
      </c>
      <c r="I19" s="92"/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5</v>
      </c>
      <c r="E20" s="86">
        <f t="shared" ref="E20:O20" si="0">IF(ISNUMBER(E18),E19-E18+1,"")</f>
        <v>14</v>
      </c>
      <c r="F20" s="86">
        <f t="shared" si="0"/>
        <v>46</v>
      </c>
      <c r="G20" s="86">
        <f t="shared" si="0"/>
        <v>131</v>
      </c>
      <c r="H20" s="86">
        <f t="shared" si="0"/>
        <v>64</v>
      </c>
      <c r="I20" s="218" t="str">
        <f t="shared" si="0"/>
        <v/>
      </c>
      <c r="J20" s="218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01" t="s">
        <v>45</v>
      </c>
      <c r="C22" s="22" t="s">
        <v>21</v>
      </c>
      <c r="D22" s="22" t="s">
        <v>23</v>
      </c>
      <c r="E22" s="22" t="s">
        <v>46</v>
      </c>
      <c r="F22" s="202" t="s">
        <v>47</v>
      </c>
      <c r="G22" s="202"/>
      <c r="H22" s="202"/>
      <c r="I22" s="202"/>
      <c r="J22" s="22" t="s">
        <v>21</v>
      </c>
      <c r="K22" s="22" t="s">
        <v>23</v>
      </c>
      <c r="L22" s="22" t="s">
        <v>46</v>
      </c>
      <c r="M22" s="202" t="s">
        <v>47</v>
      </c>
      <c r="N22" s="202"/>
      <c r="O22" s="202"/>
      <c r="P22" s="202"/>
    </row>
    <row r="23" spans="1:16" ht="13.5" customHeight="1" x14ac:dyDescent="0.25">
      <c r="B23" s="201"/>
      <c r="C23" s="120"/>
      <c r="D23" s="120"/>
      <c r="E23" s="118" t="s">
        <v>179</v>
      </c>
      <c r="F23" s="200" t="s">
        <v>181</v>
      </c>
      <c r="G23" s="200"/>
      <c r="H23" s="200"/>
      <c r="I23" s="200"/>
      <c r="J23" s="121"/>
      <c r="K23" s="121"/>
      <c r="L23" s="119" t="s">
        <v>49</v>
      </c>
      <c r="M23" s="200" t="s">
        <v>181</v>
      </c>
      <c r="N23" s="200"/>
      <c r="O23" s="200"/>
      <c r="P23" s="200"/>
    </row>
    <row r="24" spans="1:16" ht="13.5" customHeight="1" x14ac:dyDescent="0.25">
      <c r="B24" s="201"/>
      <c r="C24" s="120"/>
      <c r="D24" s="120"/>
      <c r="E24" s="119" t="s">
        <v>176</v>
      </c>
      <c r="F24" s="200" t="s">
        <v>181</v>
      </c>
      <c r="G24" s="200"/>
      <c r="H24" s="200"/>
      <c r="I24" s="200"/>
      <c r="J24" s="112"/>
      <c r="K24" s="112"/>
      <c r="L24" s="119" t="s">
        <v>50</v>
      </c>
      <c r="M24" s="200" t="s">
        <v>181</v>
      </c>
      <c r="N24" s="200"/>
      <c r="O24" s="200"/>
      <c r="P24" s="200"/>
    </row>
    <row r="25" spans="1:16" ht="13.5" customHeight="1" x14ac:dyDescent="0.25">
      <c r="B25" s="201"/>
      <c r="C25" s="121"/>
      <c r="D25" s="121"/>
      <c r="E25" s="119" t="s">
        <v>50</v>
      </c>
      <c r="F25" s="200" t="s">
        <v>181</v>
      </c>
      <c r="G25" s="200"/>
      <c r="H25" s="200"/>
      <c r="I25" s="200"/>
      <c r="J25" s="121"/>
      <c r="K25" s="121"/>
      <c r="L25" s="119" t="s">
        <v>177</v>
      </c>
      <c r="M25" s="200" t="s">
        <v>181</v>
      </c>
      <c r="N25" s="200"/>
      <c r="O25" s="200"/>
      <c r="P25" s="200"/>
    </row>
    <row r="26" spans="1:16" ht="13.5" customHeight="1" x14ac:dyDescent="0.25">
      <c r="B26" s="201"/>
      <c r="C26" s="121"/>
      <c r="D26" s="121"/>
      <c r="E26" s="119" t="s">
        <v>49</v>
      </c>
      <c r="F26" s="200" t="s">
        <v>185</v>
      </c>
      <c r="G26" s="200"/>
      <c r="H26" s="200"/>
      <c r="I26" s="200"/>
      <c r="J26" s="112"/>
      <c r="K26" s="112"/>
      <c r="L26" s="119" t="s">
        <v>48</v>
      </c>
      <c r="M26" s="200" t="s">
        <v>181</v>
      </c>
      <c r="N26" s="200"/>
      <c r="O26" s="200"/>
      <c r="P26" s="200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92" t="s">
        <v>51</v>
      </c>
      <c r="C28" s="192"/>
      <c r="D28" s="19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29">
        <v>0.37152777777777773</v>
      </c>
      <c r="D30" s="105"/>
      <c r="E30" s="105"/>
      <c r="F30" s="105">
        <v>8.4027777777777771E-2</v>
      </c>
      <c r="G30" s="105"/>
      <c r="H30" s="105"/>
      <c r="I30" s="105"/>
      <c r="J30" s="105"/>
      <c r="K30" s="106"/>
      <c r="L30" s="105"/>
      <c r="M30" s="105"/>
      <c r="N30" s="105"/>
      <c r="O30" s="105"/>
      <c r="P30" s="107">
        <f>SUM(C30:J30,L30:N30)</f>
        <v>0.45555555555555549</v>
      </c>
    </row>
    <row r="31" spans="1:16" ht="14.1" customHeight="1" x14ac:dyDescent="0.25">
      <c r="B31" s="23" t="s">
        <v>170</v>
      </c>
      <c r="C31" s="131">
        <v>0.375</v>
      </c>
      <c r="D31" s="130"/>
      <c r="E31" s="99"/>
      <c r="F31" s="130">
        <v>0.10069444444444443</v>
      </c>
      <c r="G31" s="99"/>
      <c r="H31" s="99"/>
      <c r="I31" s="99"/>
      <c r="J31" s="99"/>
      <c r="K31" s="130">
        <v>2.361111111111111E-2</v>
      </c>
      <c r="L31" s="99"/>
      <c r="M31" s="99"/>
      <c r="N31" s="99"/>
      <c r="O31" s="100"/>
      <c r="P31" s="107">
        <f>SUM(C31:N31)</f>
        <v>0.49930555555555556</v>
      </c>
    </row>
    <row r="32" spans="1:16" ht="14.1" customHeight="1" x14ac:dyDescent="0.25">
      <c r="B32" s="23" t="s">
        <v>66</v>
      </c>
      <c r="C32" s="109">
        <v>0.17291666666666669</v>
      </c>
      <c r="D32" s="110"/>
      <c r="E32" s="101"/>
      <c r="F32" s="110"/>
      <c r="G32" s="101"/>
      <c r="H32" s="101"/>
      <c r="I32" s="101"/>
      <c r="J32" s="101"/>
      <c r="K32" s="101"/>
      <c r="L32" s="110"/>
      <c r="M32" s="101"/>
      <c r="N32" s="101"/>
      <c r="O32" s="102"/>
      <c r="P32" s="107">
        <f>SUM(C32:N32)</f>
        <v>0.17291666666666669</v>
      </c>
    </row>
    <row r="33" spans="2:16" ht="14.1" customHeight="1" thickBot="1" x14ac:dyDescent="0.3">
      <c r="B33" s="23" t="s">
        <v>67</v>
      </c>
      <c r="C33" s="122"/>
      <c r="D33" s="111"/>
      <c r="E33" s="103"/>
      <c r="F33" s="111"/>
      <c r="G33" s="103"/>
      <c r="H33" s="103"/>
      <c r="I33" s="103"/>
      <c r="J33" s="103"/>
      <c r="K33" s="111"/>
      <c r="L33" s="103"/>
      <c r="M33" s="103"/>
      <c r="N33" s="103"/>
      <c r="O33" s="104"/>
      <c r="P33" s="108">
        <f>SUM(C33:N33)</f>
        <v>0</v>
      </c>
    </row>
    <row r="34" spans="2:16" ht="14.1" customHeight="1" x14ac:dyDescent="0.25">
      <c r="B34" s="70" t="s">
        <v>168</v>
      </c>
      <c r="C34" s="96">
        <f>C31-C32-C33</f>
        <v>0.20208333333333331</v>
      </c>
      <c r="D34" s="96">
        <f t="shared" ref="D34:P34" si="1">D31-D32-D33</f>
        <v>0</v>
      </c>
      <c r="E34" s="96">
        <f t="shared" si="1"/>
        <v>0</v>
      </c>
      <c r="F34" s="96">
        <f t="shared" si="1"/>
        <v>0.10069444444444443</v>
      </c>
      <c r="G34" s="96">
        <f t="shared" si="1"/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  <c r="K34" s="96">
        <f t="shared" si="1"/>
        <v>2.361111111111111E-2</v>
      </c>
      <c r="L34" s="96">
        <f t="shared" si="1"/>
        <v>0</v>
      </c>
      <c r="M34" s="96">
        <f t="shared" si="1"/>
        <v>0</v>
      </c>
      <c r="N34" s="96">
        <f t="shared" si="1"/>
        <v>0</v>
      </c>
      <c r="O34" s="97"/>
      <c r="P34" s="98">
        <f t="shared" si="1"/>
        <v>0.32638888888888884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87" t="s">
        <v>68</v>
      </c>
      <c r="C36" s="217" t="s">
        <v>190</v>
      </c>
      <c r="D36" s="217"/>
      <c r="E36" s="186"/>
      <c r="F36" s="186"/>
      <c r="G36" s="191"/>
      <c r="H36" s="191"/>
      <c r="I36" s="191"/>
      <c r="J36" s="191"/>
      <c r="K36" s="191"/>
      <c r="L36" s="191"/>
      <c r="M36" s="186"/>
      <c r="N36" s="186"/>
      <c r="O36" s="186"/>
      <c r="P36" s="186"/>
    </row>
    <row r="37" spans="2:16" ht="18" customHeight="1" x14ac:dyDescent="0.25">
      <c r="B37" s="188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</row>
    <row r="38" spans="2:16" ht="18" customHeight="1" x14ac:dyDescent="0.25">
      <c r="B38" s="188"/>
      <c r="C38" s="190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</row>
    <row r="39" spans="2:16" ht="18" customHeight="1" x14ac:dyDescent="0.25">
      <c r="B39" s="188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</row>
    <row r="40" spans="2:16" ht="18" customHeight="1" x14ac:dyDescent="0.25">
      <c r="B40" s="188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</row>
    <row r="41" spans="2:16" ht="18" customHeight="1" x14ac:dyDescent="0.25">
      <c r="B41" s="189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6" t="s">
        <v>69</v>
      </c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8"/>
    </row>
    <row r="44" spans="2:16" ht="14.1" customHeight="1" x14ac:dyDescent="0.25">
      <c r="B44" s="197" t="s">
        <v>193</v>
      </c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9"/>
    </row>
    <row r="45" spans="2:16" ht="14.1" customHeight="1" x14ac:dyDescent="0.25">
      <c r="B45" s="179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1"/>
    </row>
    <row r="46" spans="2:16" ht="14.1" customHeight="1" x14ac:dyDescent="0.25">
      <c r="B46" s="182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4"/>
    </row>
    <row r="47" spans="2:16" ht="14.1" customHeight="1" x14ac:dyDescent="0.25">
      <c r="B47" s="185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1"/>
    </row>
    <row r="48" spans="2:16" ht="14.1" customHeight="1" x14ac:dyDescent="0.25">
      <c r="B48" s="160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2"/>
    </row>
    <row r="49" spans="2:16" ht="14.1" customHeight="1" x14ac:dyDescent="0.25">
      <c r="B49" s="160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2"/>
    </row>
    <row r="50" spans="2:16" ht="14.1" customHeight="1" x14ac:dyDescent="0.25">
      <c r="B50" s="160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2"/>
    </row>
    <row r="51" spans="2:16" ht="14.1" customHeight="1" x14ac:dyDescent="0.25">
      <c r="B51" s="160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2"/>
    </row>
    <row r="52" spans="2:16" ht="14.1" customHeight="1" thickBot="1" x14ac:dyDescent="0.3">
      <c r="B52" s="163"/>
      <c r="C52" s="164"/>
      <c r="D52" s="161"/>
      <c r="E52" s="161"/>
      <c r="F52" s="161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" customHeight="1" thickTop="1" thickBot="1" x14ac:dyDescent="0.3">
      <c r="B53" s="166" t="s">
        <v>167</v>
      </c>
      <c r="C53" s="167"/>
      <c r="D53" s="91"/>
      <c r="E53" s="91"/>
      <c r="F53" s="91"/>
      <c r="G53" s="170"/>
      <c r="H53" s="171"/>
      <c r="I53" s="171"/>
      <c r="J53" s="171"/>
      <c r="K53" s="171"/>
      <c r="L53" s="171"/>
      <c r="M53" s="171"/>
      <c r="N53" s="171"/>
      <c r="O53" s="171"/>
      <c r="P53" s="172"/>
    </row>
    <row r="54" spans="2:16" ht="14.1" customHeight="1" thickTop="1" thickBot="1" x14ac:dyDescent="0.3">
      <c r="B54" s="168" t="s">
        <v>166</v>
      </c>
      <c r="C54" s="169"/>
      <c r="D54" s="169"/>
      <c r="E54" s="169"/>
      <c r="F54" s="91">
        <v>717</v>
      </c>
      <c r="G54" s="173"/>
      <c r="H54" s="174"/>
      <c r="I54" s="174"/>
      <c r="J54" s="174"/>
      <c r="K54" s="174"/>
      <c r="L54" s="174"/>
      <c r="M54" s="174"/>
      <c r="N54" s="174"/>
      <c r="O54" s="174"/>
      <c r="P54" s="175"/>
    </row>
    <row r="55" spans="2:16" ht="13.5" customHeight="1" thickTop="1" x14ac:dyDescent="0.25"/>
    <row r="56" spans="2:16" ht="17.25" customHeight="1" x14ac:dyDescent="0.25">
      <c r="B56" s="147" t="s">
        <v>70</v>
      </c>
      <c r="C56" s="147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48" t="s">
        <v>71</v>
      </c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50"/>
      <c r="N57" s="151" t="s">
        <v>72</v>
      </c>
      <c r="O57" s="149"/>
      <c r="P57" s="152"/>
    </row>
    <row r="58" spans="2:16" ht="17.100000000000001" customHeight="1" x14ac:dyDescent="0.25">
      <c r="B58" s="153" t="s">
        <v>73</v>
      </c>
      <c r="C58" s="154"/>
      <c r="D58" s="155"/>
      <c r="E58" s="153" t="s">
        <v>74</v>
      </c>
      <c r="F58" s="154"/>
      <c r="G58" s="155"/>
      <c r="H58" s="154" t="s">
        <v>75</v>
      </c>
      <c r="I58" s="154"/>
      <c r="J58" s="154"/>
      <c r="K58" s="156" t="s">
        <v>76</v>
      </c>
      <c r="L58" s="154"/>
      <c r="M58" s="157"/>
      <c r="N58" s="158"/>
      <c r="O58" s="154"/>
      <c r="P58" s="159"/>
    </row>
    <row r="59" spans="2:16" ht="20.100000000000001" customHeight="1" x14ac:dyDescent="0.25">
      <c r="B59" s="135" t="s">
        <v>77</v>
      </c>
      <c r="C59" s="136"/>
      <c r="D59" s="30" t="b">
        <v>1</v>
      </c>
      <c r="E59" s="135" t="s">
        <v>78</v>
      </c>
      <c r="F59" s="136"/>
      <c r="G59" s="30" t="b">
        <v>1</v>
      </c>
      <c r="H59" s="143" t="s">
        <v>79</v>
      </c>
      <c r="I59" s="136"/>
      <c r="J59" s="30" t="b">
        <v>1</v>
      </c>
      <c r="K59" s="143" t="s">
        <v>80</v>
      </c>
      <c r="L59" s="136"/>
      <c r="M59" s="30" t="b">
        <v>1</v>
      </c>
      <c r="N59" s="144" t="s">
        <v>81</v>
      </c>
      <c r="O59" s="136"/>
      <c r="P59" s="30" t="b">
        <v>1</v>
      </c>
    </row>
    <row r="60" spans="2:16" ht="20.100000000000001" customHeight="1" x14ac:dyDescent="0.25">
      <c r="B60" s="135" t="s">
        <v>82</v>
      </c>
      <c r="C60" s="136"/>
      <c r="D60" s="30" t="b">
        <v>1</v>
      </c>
      <c r="E60" s="135" t="s">
        <v>83</v>
      </c>
      <c r="F60" s="136"/>
      <c r="G60" s="30" t="b">
        <v>1</v>
      </c>
      <c r="H60" s="143" t="s">
        <v>84</v>
      </c>
      <c r="I60" s="136"/>
      <c r="J60" s="30" t="b">
        <v>1</v>
      </c>
      <c r="K60" s="143" t="s">
        <v>85</v>
      </c>
      <c r="L60" s="136"/>
      <c r="M60" s="30" t="b">
        <v>1</v>
      </c>
      <c r="N60" s="144" t="s">
        <v>86</v>
      </c>
      <c r="O60" s="136"/>
      <c r="P60" s="30" t="b">
        <v>1</v>
      </c>
    </row>
    <row r="61" spans="2:16" ht="20.100000000000001" customHeight="1" x14ac:dyDescent="0.25">
      <c r="B61" s="135" t="s">
        <v>87</v>
      </c>
      <c r="C61" s="136"/>
      <c r="D61" s="30" t="b">
        <v>1</v>
      </c>
      <c r="E61" s="135" t="s">
        <v>88</v>
      </c>
      <c r="F61" s="136"/>
      <c r="G61" s="30" t="b">
        <v>1</v>
      </c>
      <c r="H61" s="143" t="s">
        <v>89</v>
      </c>
      <c r="I61" s="136"/>
      <c r="J61" s="30" t="b">
        <v>1</v>
      </c>
      <c r="K61" s="143" t="s">
        <v>90</v>
      </c>
      <c r="L61" s="136"/>
      <c r="M61" s="30" t="b">
        <v>1</v>
      </c>
      <c r="N61" s="144" t="s">
        <v>91</v>
      </c>
      <c r="O61" s="136"/>
      <c r="P61" s="30" t="b">
        <v>1</v>
      </c>
    </row>
    <row r="62" spans="2:16" ht="20.100000000000001" customHeight="1" x14ac:dyDescent="0.25">
      <c r="B62" s="143" t="s">
        <v>89</v>
      </c>
      <c r="C62" s="136"/>
      <c r="D62" s="30" t="b">
        <v>1</v>
      </c>
      <c r="E62" s="135" t="s">
        <v>92</v>
      </c>
      <c r="F62" s="136"/>
      <c r="G62" s="30" t="b">
        <v>1</v>
      </c>
      <c r="H62" s="143" t="s">
        <v>93</v>
      </c>
      <c r="I62" s="136"/>
      <c r="J62" s="30" t="b">
        <v>0</v>
      </c>
      <c r="K62" s="143" t="s">
        <v>94</v>
      </c>
      <c r="L62" s="136"/>
      <c r="M62" s="30" t="b">
        <v>1</v>
      </c>
      <c r="N62" s="144" t="s">
        <v>84</v>
      </c>
      <c r="O62" s="136"/>
      <c r="P62" s="30" t="b">
        <v>1</v>
      </c>
    </row>
    <row r="63" spans="2:16" ht="20.100000000000001" customHeight="1" x14ac:dyDescent="0.25">
      <c r="B63" s="143" t="s">
        <v>95</v>
      </c>
      <c r="C63" s="136"/>
      <c r="D63" s="30" t="b">
        <v>1</v>
      </c>
      <c r="E63" s="135" t="s">
        <v>96</v>
      </c>
      <c r="F63" s="136"/>
      <c r="G63" s="30" t="b">
        <v>1</v>
      </c>
      <c r="H63" s="35"/>
      <c r="I63" s="36"/>
      <c r="J63" s="37"/>
      <c r="K63" s="143" t="s">
        <v>97</v>
      </c>
      <c r="L63" s="136"/>
      <c r="M63" s="30" t="b">
        <v>1</v>
      </c>
      <c r="N63" s="144" t="s">
        <v>165</v>
      </c>
      <c r="O63" s="136"/>
      <c r="P63" s="30" t="b">
        <v>1</v>
      </c>
    </row>
    <row r="64" spans="2:16" ht="20.100000000000001" customHeight="1" x14ac:dyDescent="0.25">
      <c r="B64" s="143" t="s">
        <v>98</v>
      </c>
      <c r="C64" s="136"/>
      <c r="D64" s="30" t="b">
        <v>0</v>
      </c>
      <c r="E64" s="135" t="s">
        <v>99</v>
      </c>
      <c r="F64" s="136"/>
      <c r="G64" s="30" t="b">
        <v>1</v>
      </c>
      <c r="H64" s="38"/>
      <c r="I64" s="39"/>
      <c r="J64" s="40"/>
      <c r="K64" s="145" t="s">
        <v>100</v>
      </c>
      <c r="L64" s="146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35" t="s">
        <v>163</v>
      </c>
      <c r="F65" s="136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37" t="s">
        <v>106</v>
      </c>
      <c r="C69" s="137"/>
      <c r="D69" s="48"/>
      <c r="E69" s="48"/>
      <c r="F69" s="139" t="s">
        <v>107</v>
      </c>
      <c r="G69" s="141" t="s">
        <v>108</v>
      </c>
      <c r="H69" s="48"/>
      <c r="I69" s="137" t="s">
        <v>109</v>
      </c>
      <c r="J69" s="137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138"/>
      <c r="C70" s="138"/>
      <c r="D70" s="52"/>
      <c r="E70" s="53"/>
      <c r="F70" s="140"/>
      <c r="G70" s="142"/>
      <c r="H70" s="54"/>
      <c r="I70" s="138"/>
      <c r="J70" s="138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89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113">
        <v>-154.22999999999999</v>
      </c>
      <c r="D72" s="113">
        <v>-155.5</v>
      </c>
      <c r="E72" s="74" t="s">
        <v>119</v>
      </c>
      <c r="F72" s="113">
        <v>20</v>
      </c>
      <c r="G72" s="113">
        <v>19</v>
      </c>
      <c r="H72" s="82"/>
      <c r="I72" s="63" t="s">
        <v>120</v>
      </c>
      <c r="J72" s="31">
        <v>0</v>
      </c>
      <c r="K72" s="64" t="s">
        <v>174</v>
      </c>
      <c r="L72" s="31">
        <v>2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113">
        <v>-133.88999999999999</v>
      </c>
      <c r="D73" s="113">
        <v>-134.19999999999999</v>
      </c>
      <c r="E73" s="75" t="s">
        <v>123</v>
      </c>
      <c r="F73" s="115">
        <v>25</v>
      </c>
      <c r="G73" s="115">
        <v>32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1</v>
      </c>
      <c r="Q73" s="69">
        <v>1</v>
      </c>
    </row>
    <row r="74" spans="2:17" ht="20.100000000000001" customHeight="1" x14ac:dyDescent="0.25">
      <c r="B74" s="66" t="s">
        <v>127</v>
      </c>
      <c r="C74" s="113">
        <v>-210.6</v>
      </c>
      <c r="D74" s="113">
        <v>-211.8</v>
      </c>
      <c r="E74" s="75" t="s">
        <v>128</v>
      </c>
      <c r="F74" s="116">
        <v>20</v>
      </c>
      <c r="G74" s="116">
        <v>20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113">
        <v>-112.4</v>
      </c>
      <c r="D75" s="113">
        <v>-113.49</v>
      </c>
      <c r="E75" s="75" t="s">
        <v>133</v>
      </c>
      <c r="F75" s="116">
        <v>40</v>
      </c>
      <c r="G75" s="116">
        <v>40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113">
        <v>24.85</v>
      </c>
      <c r="D76" s="113">
        <v>23.7</v>
      </c>
      <c r="E76" s="75" t="s">
        <v>138</v>
      </c>
      <c r="F76" s="116">
        <v>10</v>
      </c>
      <c r="G76" s="116">
        <v>10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113">
        <v>29.1</v>
      </c>
      <c r="D77" s="113">
        <v>27.5</v>
      </c>
      <c r="E77" s="75" t="s">
        <v>143</v>
      </c>
      <c r="F77" s="116">
        <v>150</v>
      </c>
      <c r="G77" s="116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113">
        <v>21.7</v>
      </c>
      <c r="D78" s="113">
        <v>20.9</v>
      </c>
      <c r="E78" s="75" t="s">
        <v>148</v>
      </c>
      <c r="F78" s="117"/>
      <c r="G78" s="117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113">
        <v>22.45</v>
      </c>
      <c r="D79" s="113">
        <v>21.577000000000002</v>
      </c>
      <c r="E79" s="74" t="s">
        <v>153</v>
      </c>
      <c r="F79" s="113">
        <v>16</v>
      </c>
      <c r="G79" s="113">
        <v>8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114">
        <v>3.7400000000000001E-5</v>
      </c>
      <c r="D80" s="114">
        <v>3.7599999999999999E-5</v>
      </c>
      <c r="E80" s="75" t="s">
        <v>158</v>
      </c>
      <c r="F80" s="115">
        <v>30</v>
      </c>
      <c r="G80" s="115">
        <v>68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96" t="s">
        <v>162</v>
      </c>
      <c r="C84" s="196"/>
    </row>
    <row r="85" spans="2:16" ht="15" customHeight="1" x14ac:dyDescent="0.25">
      <c r="B85" s="197" t="s">
        <v>186</v>
      </c>
      <c r="C85" s="198"/>
      <c r="D85" s="198"/>
      <c r="E85" s="198"/>
      <c r="F85" s="198"/>
      <c r="G85" s="198"/>
      <c r="H85" s="198"/>
      <c r="I85" s="198"/>
      <c r="J85" s="198"/>
      <c r="K85" s="198"/>
      <c r="L85" s="198"/>
      <c r="M85" s="198"/>
      <c r="N85" s="198"/>
      <c r="O85" s="198"/>
      <c r="P85" s="199"/>
    </row>
    <row r="86" spans="2:16" ht="15" customHeight="1" x14ac:dyDescent="0.25">
      <c r="B86" s="179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1"/>
    </row>
    <row r="87" spans="2:16" ht="15" customHeight="1" x14ac:dyDescent="0.25">
      <c r="B87" s="209"/>
      <c r="C87" s="210"/>
      <c r="D87" s="210"/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1"/>
    </row>
    <row r="88" spans="2:16" ht="15" customHeight="1" x14ac:dyDescent="0.25">
      <c r="B88" s="209"/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1"/>
    </row>
    <row r="89" spans="2:16" ht="15" customHeight="1" x14ac:dyDescent="0.25">
      <c r="B89" s="212"/>
      <c r="C89" s="210"/>
      <c r="D89" s="210"/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10"/>
      <c r="P89" s="211"/>
    </row>
    <row r="90" spans="2:16" ht="15" customHeight="1" x14ac:dyDescent="0.25">
      <c r="B90" s="213"/>
      <c r="C90" s="214"/>
      <c r="D90" s="214"/>
      <c r="E90" s="214"/>
      <c r="F90" s="214"/>
      <c r="G90" s="214"/>
      <c r="H90" s="214"/>
      <c r="I90" s="214"/>
      <c r="J90" s="214"/>
      <c r="K90" s="214"/>
      <c r="L90" s="214"/>
      <c r="M90" s="214"/>
      <c r="N90" s="214"/>
      <c r="O90" s="214"/>
      <c r="P90" s="215"/>
    </row>
    <row r="91" spans="2:16" ht="15" customHeight="1" x14ac:dyDescent="0.25">
      <c r="B91" s="213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5"/>
    </row>
    <row r="92" spans="2:16" ht="15" customHeight="1" x14ac:dyDescent="0.25">
      <c r="B92" s="203"/>
      <c r="C92" s="204"/>
      <c r="D92" s="204"/>
      <c r="E92" s="204"/>
      <c r="F92" s="204"/>
      <c r="G92" s="204"/>
      <c r="H92" s="204"/>
      <c r="I92" s="204"/>
      <c r="J92" s="204"/>
      <c r="K92" s="204"/>
      <c r="L92" s="204"/>
      <c r="M92" s="204"/>
      <c r="N92" s="204"/>
      <c r="O92" s="204"/>
      <c r="P92" s="205"/>
    </row>
    <row r="93" spans="2:16" ht="15" customHeight="1" x14ac:dyDescent="0.25">
      <c r="B93" s="203"/>
      <c r="C93" s="204"/>
      <c r="D93" s="204"/>
      <c r="E93" s="204"/>
      <c r="F93" s="204"/>
      <c r="G93" s="204"/>
      <c r="H93" s="204"/>
      <c r="I93" s="204"/>
      <c r="J93" s="204"/>
      <c r="K93" s="204"/>
      <c r="L93" s="204"/>
      <c r="M93" s="204"/>
      <c r="N93" s="204"/>
      <c r="O93" s="204"/>
      <c r="P93" s="205"/>
    </row>
    <row r="94" spans="2:16" ht="15" customHeight="1" x14ac:dyDescent="0.25">
      <c r="B94" s="203"/>
      <c r="C94" s="204"/>
      <c r="D94" s="204"/>
      <c r="E94" s="204"/>
      <c r="F94" s="204"/>
      <c r="G94" s="204"/>
      <c r="H94" s="204"/>
      <c r="I94" s="204"/>
      <c r="J94" s="204"/>
      <c r="K94" s="204"/>
      <c r="L94" s="204"/>
      <c r="M94" s="204"/>
      <c r="N94" s="204"/>
      <c r="O94" s="204"/>
      <c r="P94" s="205"/>
    </row>
    <row r="95" spans="2:16" ht="15" customHeight="1" x14ac:dyDescent="0.25">
      <c r="B95" s="203"/>
      <c r="C95" s="204"/>
      <c r="D95" s="204"/>
      <c r="E95" s="204"/>
      <c r="F95" s="204"/>
      <c r="G95" s="204"/>
      <c r="H95" s="204"/>
      <c r="I95" s="204"/>
      <c r="J95" s="204"/>
      <c r="K95" s="204"/>
      <c r="L95" s="204"/>
      <c r="M95" s="204"/>
      <c r="N95" s="204"/>
      <c r="O95" s="204"/>
      <c r="P95" s="205"/>
    </row>
    <row r="96" spans="2:16" ht="15" customHeight="1" x14ac:dyDescent="0.25">
      <c r="B96" s="203"/>
      <c r="C96" s="204"/>
      <c r="D96" s="204"/>
      <c r="E96" s="204"/>
      <c r="F96" s="204"/>
      <c r="G96" s="204"/>
      <c r="H96" s="204"/>
      <c r="I96" s="204"/>
      <c r="J96" s="204"/>
      <c r="K96" s="204"/>
      <c r="L96" s="204"/>
      <c r="M96" s="204"/>
      <c r="N96" s="204"/>
      <c r="O96" s="204"/>
      <c r="P96" s="205"/>
    </row>
    <row r="97" spans="2:16" ht="15" customHeight="1" x14ac:dyDescent="0.25">
      <c r="B97" s="203"/>
      <c r="C97" s="204"/>
      <c r="D97" s="204"/>
      <c r="E97" s="204"/>
      <c r="F97" s="204"/>
      <c r="G97" s="204"/>
      <c r="H97" s="204"/>
      <c r="I97" s="204"/>
      <c r="J97" s="204"/>
      <c r="K97" s="204"/>
      <c r="L97" s="204"/>
      <c r="M97" s="204"/>
      <c r="N97" s="204"/>
      <c r="O97" s="204"/>
      <c r="P97" s="205"/>
    </row>
    <row r="98" spans="2:16" ht="15" customHeight="1" x14ac:dyDescent="0.25">
      <c r="B98" s="203"/>
      <c r="C98" s="204"/>
      <c r="D98" s="204"/>
      <c r="E98" s="204"/>
      <c r="F98" s="204"/>
      <c r="G98" s="204"/>
      <c r="H98" s="204"/>
      <c r="I98" s="204"/>
      <c r="J98" s="204"/>
      <c r="K98" s="204"/>
      <c r="L98" s="204"/>
      <c r="M98" s="204"/>
      <c r="N98" s="204"/>
      <c r="O98" s="204"/>
      <c r="P98" s="205"/>
    </row>
    <row r="99" spans="2:16" ht="15" customHeight="1" x14ac:dyDescent="0.25">
      <c r="B99" s="206"/>
      <c r="C99" s="207"/>
      <c r="D99" s="207"/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7"/>
      <c r="P99" s="20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2025-05-27T03:49:05Z</dcterms:modified>
</cp:coreProperties>
</file>