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K31" i="1"/>
  <c r="F18" i="1"/>
  <c r="H18" i="1" l="1"/>
  <c r="G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<sst xmlns="http://schemas.openxmlformats.org/spreadsheetml/2006/main" count="211" uniqueCount="197">
  <si>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</si>
  <si>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</si>
  <si>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</si>
  <si>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</si>
  <si>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</si>
  <si>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</si>
  <si>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</si>
  <si>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</si>
  <si>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</si>
  <si>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</si>
  <si>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</si>
  <si>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</si>
  <si>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</si>
  <si>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</si>
  <si>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</si>
  <si>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</si>
  <si>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</si>
  <si>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</si>
  <si>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</si>
  <si>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</si>
  <si>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</si>
  <si>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</si>
  <si>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</si>
  <si>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</si>
  <si>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</si>
  <si>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</si>
  <si>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</si>
  <si>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</si>
  <si>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</si>
  <si>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</si>
  <si>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</si>
  <si>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</si>
  <si>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</si>
  <si>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</si>
  <si>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</si>
  <si>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</si>
  <si>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</si>
  <si>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</si>
  <si>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</si>
  <si>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</si>
  <si>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</si>
  <si>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</si>
  <si>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</si>
  <si>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</si>
  <si>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</si>
  <si>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</si>
  <si>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</si>
  <si>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</si>
  <si>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</si>
  <si>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</si>
  <si>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</si>
  <si>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</si>
  <si>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</si>
  <si>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</si>
  <si>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</si>
  <si>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</si>
  <si>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</si>
  <si>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</si>
  <si>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</si>
  <si>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</si>
  <si>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</si>
  <si>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</si>
  <si>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</si>
  <si>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</si>
  <si>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</si>
  <si>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</si>
  <si>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</si>
  <si>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</si>
  <si>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</si>
  <si>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</si>
  <si>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</si>
  <si>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</si>
  <si>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</si>
  <si>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</si>
  <si>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</si>
  <si>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</si>
  <si>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</si>
  <si>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</si>
  <si>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</si>
  <si>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</si>
  <si>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</si>
  <si>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</si>
  <si>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</si>
  <si>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</si>
  <si>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</si>
  <si>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</si>
  <si>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</si>
  <si>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</si>
  <si>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</si>
  <si>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</si>
  <si>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</si>
  <si>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</si>
  <si>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</si>
  <si>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</si>
  <si>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</si>
  <si>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</si>
  <si>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</si>
  <si>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</si>
  <si>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</si>
  <si>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</si>
  <si>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</si>
  <si>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</si>
  <si>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</si>
  <si>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</si>
  <si>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</si>
  <si>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</si>
  <si>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</si>
  <si>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</si>
  <si>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</si>
  <si>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</si>
  <si>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</si>
  <si>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</si>
  <si>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</si>
  <si>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</si>
  <si>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</si>
  <si>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</si>
  <si>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</si>
  <si>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</si>
  <si>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</si>
  <si>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</si>
  <si>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</si>
  <si>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</si>
  <si>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</si>
  <si>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</si>
  <si>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</si>
  <si>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</si>
  <si>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</si>
  <si>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</si>
  <si>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</si>
  <si>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</si>
  <si>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</si>
  <si>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</si>
  <si>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</si>
  <si>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</si>
  <si>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</si>
  <si>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</si>
  <si>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</si>
  <si>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</si>
  <si>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</si>
  <si>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</si>
  <si>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</si>
  <si>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</si>
  <si>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</si>
  <si>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</si>
  <si>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</si>
  <si>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</si>
  <si>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</si>
  <si>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</si>
  <si>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</si>
  <si>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</si>
  <si>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</si>
  <si>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</si>
  <si>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</si>
  <si>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</si>
  <si>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</si>
  <si>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</si>
  <si>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</si>
  <si>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</si>
  <si>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</si>
  <si>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</si>
  <si>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</si>
  <si>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</si>
  <si>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</si>
  <si>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</si>
  <si>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</si>
  <si>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</si>
  <si>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</si>
  <si>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</si>
  <si>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</si>
  <si>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</si>
  <si>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</si>
  <si>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</si>
  <si>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</si>
  <si>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</si>
  <si>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</si>
  <si>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</si>
  <si>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</si>
  <si>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</si>
  <si>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</si>
  <si>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</si>
  <si>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</si>
  <si>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</si>
  <si>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</si>
  <si>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</si>
  <si>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</si>
  <si>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현대섭</t>
    <phoneticPr fontId="3" type="noConversion"/>
  </si>
  <si>
    <t>윤지훈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</si>
  <si>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</si>
  <si>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</si>
  <si>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</si>
  <si>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</si>
  <si>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ENG-KSP</t>
    <phoneticPr fontId="3" type="noConversion"/>
  </si>
  <si>
    <t xml:space="preserve"> 20s/10k / 35s/12k  50s/10k </t>
    <phoneticPr fontId="3" type="noConversion"/>
  </si>
  <si>
    <t xml:space="preserve"> 20s/7k / 35s/9k  50s/9k </t>
    <phoneticPr fontId="3" type="noConversion"/>
  </si>
  <si>
    <t>1)(17:37-17:50) Sync 에러발생. EIB 및 RA, DEC, TCS 수차례 재실행</t>
    <phoneticPr fontId="3" type="noConversion"/>
  </si>
  <si>
    <t>60s/6k  45s/5k  30s/5k</t>
    <phoneticPr fontId="3" type="noConversion"/>
  </si>
  <si>
    <t>60s/5k  45s/5k  30s/6k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</si>
</sst>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I4" sqref="I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6" t="s">
        <v>0</v>
      </c>
      <c r="C2" s="1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7">
        <v>45796</v>
      </c>
      <c r="D3" s="138"/>
      <c r="E3" s="1"/>
      <c r="F3" s="1"/>
      <c r="G3" s="1"/>
      <c r="H3" s="1"/>
      <c r="I3" s="1"/>
      <c r="J3" s="1"/>
      <c r="K3" s="33" t="s">
        <v>2</v>
      </c>
      <c r="L3" s="139">
        <f>(P31-(P32+P33))/P31*100</f>
        <v>100</v>
      </c>
      <c r="M3" s="139"/>
      <c r="N3" s="33" t="s">
        <v>3</v>
      </c>
      <c r="O3" s="139">
        <f>(P31-P33)/P31*100</f>
        <v>100</v>
      </c>
      <c r="P3" s="139"/>
    </row>
    <row r="4" spans="1:16" ht="14.25" customHeight="1" x14ac:dyDescent="0.25">
      <c r="B4" s="21" t="s">
        <v>4</v>
      </c>
      <c r="C4" s="2" t="s">
        <v>185</v>
      </c>
      <c r="D4" s="3" t="s">
        <v>186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6" t="s">
        <v>6</v>
      </c>
      <c r="C7" s="1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207">
        <v>0.69166666666666676</v>
      </c>
      <c r="D9" s="209">
        <v>1.7</v>
      </c>
      <c r="E9" s="209">
        <v>9.6</v>
      </c>
      <c r="F9" s="209">
        <v>48</v>
      </c>
      <c r="G9" s="120" t="s">
        <v>184</v>
      </c>
      <c r="H9" s="209">
        <v>2.5</v>
      </c>
      <c r="I9" s="120">
        <v>56</v>
      </c>
      <c r="J9" s="21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7">
        <v>0.9375</v>
      </c>
      <c r="D10" s="209">
        <v>2.6</v>
      </c>
      <c r="E10" s="209">
        <v>7.3</v>
      </c>
      <c r="F10" s="209">
        <v>49</v>
      </c>
      <c r="G10" s="120" t="s">
        <v>187</v>
      </c>
      <c r="H10" s="209">
        <v>2.5</v>
      </c>
      <c r="I10" s="212"/>
      <c r="J10" s="21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3">
        <v>0.17361111111111113</v>
      </c>
      <c r="D11" s="214">
        <v>1.6</v>
      </c>
      <c r="E11" s="214">
        <v>3.8</v>
      </c>
      <c r="F11" s="214">
        <v>66</v>
      </c>
      <c r="G11" s="120" t="s">
        <v>188</v>
      </c>
      <c r="H11" s="209">
        <v>2</v>
      </c>
      <c r="I11" s="215"/>
      <c r="J11" s="210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23.481944444444444</v>
      </c>
      <c r="D12" s="12">
        <f>AVERAGE(D9:D11)</f>
        <v>1.9666666666666668</v>
      </c>
      <c r="E12" s="12">
        <f>AVERAGE(E9:E11)</f>
        <v>6.8999999999999995</v>
      </c>
      <c r="F12" s="13">
        <f>AVERAGE(F9:F11)</f>
        <v>54.333333333333336</v>
      </c>
      <c r="G12" s="14"/>
      <c r="H12" s="15">
        <f>AVERAGE(H9:H11)</f>
        <v>2.3333333333333335</v>
      </c>
      <c r="I12" s="16"/>
      <c r="J12" s="17">
        <f>AVERAGE(J9:J11)</f>
        <v>3.3333333333333335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6" t="s">
        <v>25</v>
      </c>
      <c r="C14" s="1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175</v>
      </c>
      <c r="D16" s="208" t="s">
        <v>180</v>
      </c>
      <c r="E16" s="120" t="s">
        <v>181</v>
      </c>
      <c r="F16" s="120" t="s">
        <v>191</v>
      </c>
      <c r="G16" s="120" t="s">
        <v>182</v>
      </c>
      <c r="H16" s="120" t="s">
        <v>183</v>
      </c>
      <c r="I16" s="94"/>
      <c r="J16" s="94"/>
      <c r="K16" s="94"/>
      <c r="L16" s="94"/>
      <c r="M16" s="94"/>
      <c r="N16" s="94"/>
      <c r="O16" s="94"/>
      <c r="P16" s="120" t="s">
        <v>178</v>
      </c>
    </row>
    <row r="17" spans="1:16" s="76" customFormat="1" ht="14.1" customHeight="1" x14ac:dyDescent="0.25">
      <c r="A17" s="32"/>
      <c r="B17" s="22" t="s">
        <v>41</v>
      </c>
      <c r="C17" s="207">
        <v>0.625</v>
      </c>
      <c r="D17" s="207">
        <v>0.63680555555555551</v>
      </c>
      <c r="E17" s="207">
        <v>0.69166666666666676</v>
      </c>
      <c r="F17" s="207">
        <v>0.71666666666666667</v>
      </c>
      <c r="G17" s="207">
        <v>0.83333333333333337</v>
      </c>
      <c r="H17" s="207">
        <v>0.18819444444444444</v>
      </c>
      <c r="I17" s="93"/>
      <c r="J17" s="93"/>
      <c r="K17" s="93"/>
      <c r="L17" s="93"/>
      <c r="M17" s="93"/>
      <c r="N17" s="93"/>
      <c r="O17" s="93"/>
      <c r="P17" s="207">
        <v>0.20347222222222219</v>
      </c>
    </row>
    <row r="18" spans="1:16" s="76" customFormat="1" ht="14.1" customHeight="1" x14ac:dyDescent="0.25">
      <c r="A18" s="32"/>
      <c r="B18" s="22" t="s">
        <v>42</v>
      </c>
      <c r="C18" s="120">
        <v>25789</v>
      </c>
      <c r="D18" s="120">
        <f>C18+1</f>
        <v>25790</v>
      </c>
      <c r="E18" s="120">
        <f>D19+1</f>
        <v>25801</v>
      </c>
      <c r="F18" s="120">
        <f>E19+1</f>
        <v>25814</v>
      </c>
      <c r="G18" s="120">
        <f>F19+1</f>
        <v>25873</v>
      </c>
      <c r="H18" s="120">
        <f>G19+1</f>
        <v>26094</v>
      </c>
      <c r="I18" s="94"/>
      <c r="J18" s="94"/>
      <c r="K18" s="93"/>
      <c r="L18" s="93"/>
      <c r="M18" s="93"/>
      <c r="N18" s="93"/>
      <c r="O18" s="93"/>
      <c r="P18" s="120">
        <f>MAX(C18:O19)+1</f>
        <v>26105</v>
      </c>
    </row>
    <row r="19" spans="1:16" s="76" customFormat="1" ht="14.1" customHeight="1" thickBot="1" x14ac:dyDescent="0.3">
      <c r="A19" s="32"/>
      <c r="B19" s="9" t="s">
        <v>43</v>
      </c>
      <c r="C19" s="81"/>
      <c r="D19" s="120">
        <v>25800</v>
      </c>
      <c r="E19" s="211">
        <v>25813</v>
      </c>
      <c r="F19" s="211">
        <v>25872</v>
      </c>
      <c r="G19" s="211">
        <v>26093</v>
      </c>
      <c r="H19" s="211">
        <v>26104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0">IF(ISNUMBER(E18),E19-E18+1,"")</f>
        <v>13</v>
      </c>
      <c r="F20" s="86">
        <f t="shared" si="0"/>
        <v>59</v>
      </c>
      <c r="G20" s="86">
        <f t="shared" si="0"/>
        <v>221</v>
      </c>
      <c r="H20" s="86">
        <f t="shared" si="0"/>
        <v>11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7" t="s">
        <v>45</v>
      </c>
      <c r="C22" s="22" t="s">
        <v>21</v>
      </c>
      <c r="D22" s="22" t="s">
        <v>23</v>
      </c>
      <c r="E22" s="22" t="s">
        <v>46</v>
      </c>
      <c r="F22" s="148" t="s">
        <v>47</v>
      </c>
      <c r="G22" s="148"/>
      <c r="H22" s="148"/>
      <c r="I22" s="148"/>
      <c r="J22" s="22" t="s">
        <v>21</v>
      </c>
      <c r="K22" s="22" t="s">
        <v>23</v>
      </c>
      <c r="L22" s="22" t="s">
        <v>46</v>
      </c>
      <c r="M22" s="148" t="s">
        <v>47</v>
      </c>
      <c r="N22" s="148"/>
      <c r="O22" s="148"/>
      <c r="P22" s="148"/>
    </row>
    <row r="23" spans="1:16" ht="13.5" customHeight="1" x14ac:dyDescent="0.25">
      <c r="B23" s="147"/>
      <c r="C23" s="121">
        <v>25795</v>
      </c>
      <c r="D23" s="121">
        <v>25797</v>
      </c>
      <c r="E23" s="119" t="s">
        <v>179</v>
      </c>
      <c r="F23" s="146" t="s">
        <v>192</v>
      </c>
      <c r="G23" s="146"/>
      <c r="H23" s="146"/>
      <c r="I23" s="146"/>
      <c r="J23" s="122">
        <v>26094</v>
      </c>
      <c r="K23" s="122">
        <v>26096</v>
      </c>
      <c r="L23" s="120" t="s">
        <v>49</v>
      </c>
      <c r="M23" s="146" t="s">
        <v>195</v>
      </c>
      <c r="N23" s="146"/>
      <c r="O23" s="146"/>
      <c r="P23" s="146"/>
    </row>
    <row r="24" spans="1:16" ht="13.5" customHeight="1" x14ac:dyDescent="0.25">
      <c r="B24" s="147"/>
      <c r="C24" s="122"/>
      <c r="D24" s="122"/>
      <c r="E24" s="120" t="s">
        <v>176</v>
      </c>
      <c r="F24" s="146" t="s">
        <v>189</v>
      </c>
      <c r="G24" s="146"/>
      <c r="H24" s="146"/>
      <c r="I24" s="146"/>
      <c r="J24" s="112"/>
      <c r="K24" s="112"/>
      <c r="L24" s="120" t="s">
        <v>50</v>
      </c>
      <c r="M24" s="146" t="s">
        <v>189</v>
      </c>
      <c r="N24" s="146"/>
      <c r="O24" s="146"/>
      <c r="P24" s="146"/>
    </row>
    <row r="25" spans="1:16" ht="13.5" customHeight="1" x14ac:dyDescent="0.25">
      <c r="B25" s="147"/>
      <c r="C25" s="122">
        <v>25798</v>
      </c>
      <c r="D25" s="122">
        <v>25800</v>
      </c>
      <c r="E25" s="120" t="s">
        <v>50</v>
      </c>
      <c r="F25" s="146" t="s">
        <v>193</v>
      </c>
      <c r="G25" s="146"/>
      <c r="H25" s="146"/>
      <c r="I25" s="146"/>
      <c r="J25" s="122">
        <v>26097</v>
      </c>
      <c r="K25" s="122">
        <v>26099</v>
      </c>
      <c r="L25" s="120" t="s">
        <v>177</v>
      </c>
      <c r="M25" s="146" t="s">
        <v>196</v>
      </c>
      <c r="N25" s="146"/>
      <c r="O25" s="146"/>
      <c r="P25" s="146"/>
    </row>
    <row r="26" spans="1:16" ht="13.5" customHeight="1" x14ac:dyDescent="0.25">
      <c r="B26" s="147"/>
      <c r="C26" s="122"/>
      <c r="D26" s="122"/>
      <c r="E26" s="120" t="s">
        <v>49</v>
      </c>
      <c r="F26" s="146" t="s">
        <v>190</v>
      </c>
      <c r="G26" s="146"/>
      <c r="H26" s="146"/>
      <c r="I26" s="146"/>
      <c r="J26" s="112"/>
      <c r="K26" s="112"/>
      <c r="L26" s="120" t="s">
        <v>48</v>
      </c>
      <c r="M26" s="146" t="s">
        <v>189</v>
      </c>
      <c r="N26" s="146"/>
      <c r="O26" s="146"/>
      <c r="P26" s="14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36" t="s">
        <v>51</v>
      </c>
      <c r="C28" s="136"/>
      <c r="D28" s="13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3">
        <v>0.35000000000000003</v>
      </c>
      <c r="D30" s="105"/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>
        <v>0.1013888888888889</v>
      </c>
      <c r="P30" s="107">
        <f>SUM(C30:J30,L30:N30)</f>
        <v>0.35000000000000003</v>
      </c>
    </row>
    <row r="31" spans="1:16" ht="14.1" customHeight="1" x14ac:dyDescent="0.25">
      <c r="B31" s="23" t="s">
        <v>170</v>
      </c>
      <c r="C31" s="124">
        <f>IF($H$17&lt;$G$17,$H$17+1-$G$17,$H$17-$G$17)</f>
        <v>0.35486111111111118</v>
      </c>
      <c r="D31" s="123">
        <f>IF($G$17&lt;$F$17,$G$17+1-$F$17,$G$17-$F$17)</f>
        <v>0.1166666666666667</v>
      </c>
      <c r="E31" s="99"/>
      <c r="F31" s="99"/>
      <c r="G31" s="99"/>
      <c r="H31" s="99"/>
      <c r="I31" s="99"/>
      <c r="J31" s="99"/>
      <c r="K31" s="123">
        <f>IF($F$17&lt;$E$17,$F$17+1-$E$17,$F$17-$E$17)</f>
        <v>2.4999999999999911E-2</v>
      </c>
      <c r="L31" s="99"/>
      <c r="M31" s="99"/>
      <c r="N31" s="99"/>
      <c r="O31" s="100"/>
      <c r="P31" s="107">
        <f>SUM(C31:N31)</f>
        <v>0.49652777777777779</v>
      </c>
    </row>
    <row r="32" spans="1:16" ht="14.1" customHeight="1" x14ac:dyDescent="0.25">
      <c r="B32" s="23" t="s">
        <v>66</v>
      </c>
      <c r="C32" s="109"/>
      <c r="D32" s="101"/>
      <c r="E32" s="101"/>
      <c r="F32" s="101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5"/>
      <c r="D33" s="111"/>
      <c r="E33" s="103"/>
      <c r="F33" s="103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0.35486111111111118</v>
      </c>
      <c r="D34" s="96">
        <f t="shared" ref="D34:P34" si="1">D31-D32-D33</f>
        <v>0.1166666666666667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2.4999999999999911E-2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0.49652777777777779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3" t="s">
        <v>68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49"/>
      <c r="N36" s="149"/>
      <c r="O36" s="149"/>
      <c r="P36" s="149"/>
    </row>
    <row r="37" spans="2:16" ht="18" customHeight="1" x14ac:dyDescent="0.25">
      <c r="B37" s="164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25">
      <c r="B38" s="164"/>
      <c r="C38" s="151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25">
      <c r="B39" s="164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25">
      <c r="B40" s="164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25">
      <c r="B41" s="165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2" t="s">
        <v>69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4"/>
    </row>
    <row r="44" spans="2:16" ht="14.1" customHeight="1" x14ac:dyDescent="0.25"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6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8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" customHeight="1" x14ac:dyDescent="0.25">
      <c r="B47" s="159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7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79"/>
      <c r="C52" s="180"/>
      <c r="D52" s="161"/>
      <c r="E52" s="161"/>
      <c r="F52" s="161"/>
      <c r="G52" s="180"/>
      <c r="H52" s="180"/>
      <c r="I52" s="180"/>
      <c r="J52" s="180"/>
      <c r="K52" s="180"/>
      <c r="L52" s="180"/>
      <c r="M52" s="180"/>
      <c r="N52" s="180"/>
      <c r="O52" s="180"/>
      <c r="P52" s="181"/>
    </row>
    <row r="53" spans="2:16" ht="14.1" customHeight="1" thickTop="1" thickBot="1" x14ac:dyDescent="0.3">
      <c r="B53" s="182" t="s">
        <v>167</v>
      </c>
      <c r="C53" s="183"/>
      <c r="D53" s="91"/>
      <c r="E53" s="91"/>
      <c r="F53" s="91"/>
      <c r="G53" s="186"/>
      <c r="H53" s="187"/>
      <c r="I53" s="187"/>
      <c r="J53" s="187"/>
      <c r="K53" s="187"/>
      <c r="L53" s="187"/>
      <c r="M53" s="187"/>
      <c r="N53" s="187"/>
      <c r="O53" s="187"/>
      <c r="P53" s="188"/>
    </row>
    <row r="54" spans="2:16" ht="14.1" customHeight="1" thickTop="1" thickBot="1" x14ac:dyDescent="0.3">
      <c r="B54" s="184" t="s">
        <v>166</v>
      </c>
      <c r="C54" s="185"/>
      <c r="D54" s="185"/>
      <c r="E54" s="185"/>
      <c r="F54" s="91">
        <v>1535</v>
      </c>
      <c r="G54" s="189"/>
      <c r="H54" s="190"/>
      <c r="I54" s="190"/>
      <c r="J54" s="190"/>
      <c r="K54" s="190"/>
      <c r="L54" s="190"/>
      <c r="M54" s="190"/>
      <c r="N54" s="190"/>
      <c r="O54" s="190"/>
      <c r="P54" s="191"/>
    </row>
    <row r="55" spans="2:16" ht="13.5" customHeight="1" thickTop="1" x14ac:dyDescent="0.25"/>
    <row r="56" spans="2:16" ht="17.25" customHeight="1" x14ac:dyDescent="0.25">
      <c r="B56" s="166" t="s">
        <v>70</v>
      </c>
      <c r="C56" s="16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7" t="s">
        <v>71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9"/>
      <c r="N57" s="170" t="s">
        <v>72</v>
      </c>
      <c r="O57" s="168"/>
      <c r="P57" s="171"/>
    </row>
    <row r="58" spans="2:16" ht="17.100000000000001" customHeight="1" x14ac:dyDescent="0.25">
      <c r="B58" s="172" t="s">
        <v>73</v>
      </c>
      <c r="C58" s="173"/>
      <c r="D58" s="174"/>
      <c r="E58" s="172" t="s">
        <v>74</v>
      </c>
      <c r="F58" s="173"/>
      <c r="G58" s="174"/>
      <c r="H58" s="173" t="s">
        <v>75</v>
      </c>
      <c r="I58" s="173"/>
      <c r="J58" s="173"/>
      <c r="K58" s="175" t="s">
        <v>76</v>
      </c>
      <c r="L58" s="173"/>
      <c r="M58" s="176"/>
      <c r="N58" s="177"/>
      <c r="O58" s="173"/>
      <c r="P58" s="178"/>
    </row>
    <row r="59" spans="2:16" ht="20.100000000000001" customHeight="1" x14ac:dyDescent="0.25">
      <c r="B59" s="192" t="s">
        <v>77</v>
      </c>
      <c r="C59" s="193"/>
      <c r="D59" s="30" t="b">
        <v>1</v>
      </c>
      <c r="E59" s="192" t="s">
        <v>78</v>
      </c>
      <c r="F59" s="193"/>
      <c r="G59" s="30" t="b">
        <v>1</v>
      </c>
      <c r="H59" s="194" t="s">
        <v>79</v>
      </c>
      <c r="I59" s="193"/>
      <c r="J59" s="30" t="b">
        <v>1</v>
      </c>
      <c r="K59" s="194" t="s">
        <v>80</v>
      </c>
      <c r="L59" s="193"/>
      <c r="M59" s="30" t="b">
        <v>1</v>
      </c>
      <c r="N59" s="195" t="s">
        <v>81</v>
      </c>
      <c r="O59" s="193"/>
      <c r="P59" s="30" t="b">
        <v>1</v>
      </c>
    </row>
    <row r="60" spans="2:16" ht="20.100000000000001" customHeight="1" x14ac:dyDescent="0.25">
      <c r="B60" s="192" t="s">
        <v>82</v>
      </c>
      <c r="C60" s="193"/>
      <c r="D60" s="30" t="b">
        <v>1</v>
      </c>
      <c r="E60" s="192" t="s">
        <v>83</v>
      </c>
      <c r="F60" s="193"/>
      <c r="G60" s="30" t="b">
        <v>1</v>
      </c>
      <c r="H60" s="194" t="s">
        <v>84</v>
      </c>
      <c r="I60" s="193"/>
      <c r="J60" s="30" t="b">
        <v>1</v>
      </c>
      <c r="K60" s="194" t="s">
        <v>85</v>
      </c>
      <c r="L60" s="193"/>
      <c r="M60" s="30" t="b">
        <v>1</v>
      </c>
      <c r="N60" s="195" t="s">
        <v>86</v>
      </c>
      <c r="O60" s="193"/>
      <c r="P60" s="30" t="b">
        <v>1</v>
      </c>
    </row>
    <row r="61" spans="2:16" ht="20.100000000000001" customHeight="1" x14ac:dyDescent="0.25">
      <c r="B61" s="192" t="s">
        <v>87</v>
      </c>
      <c r="C61" s="193"/>
      <c r="D61" s="30" t="b">
        <v>1</v>
      </c>
      <c r="E61" s="192" t="s">
        <v>88</v>
      </c>
      <c r="F61" s="193"/>
      <c r="G61" s="30" t="b">
        <v>1</v>
      </c>
      <c r="H61" s="194" t="s">
        <v>89</v>
      </c>
      <c r="I61" s="193"/>
      <c r="J61" s="30" t="b">
        <v>1</v>
      </c>
      <c r="K61" s="194" t="s">
        <v>90</v>
      </c>
      <c r="L61" s="193"/>
      <c r="M61" s="30" t="b">
        <v>1</v>
      </c>
      <c r="N61" s="195" t="s">
        <v>91</v>
      </c>
      <c r="O61" s="193"/>
      <c r="P61" s="30" t="b">
        <v>1</v>
      </c>
    </row>
    <row r="62" spans="2:16" ht="20.100000000000001" customHeight="1" x14ac:dyDescent="0.25">
      <c r="B62" s="194" t="s">
        <v>89</v>
      </c>
      <c r="C62" s="193"/>
      <c r="D62" s="30" t="b">
        <v>1</v>
      </c>
      <c r="E62" s="192" t="s">
        <v>92</v>
      </c>
      <c r="F62" s="193"/>
      <c r="G62" s="30" t="b">
        <v>1</v>
      </c>
      <c r="H62" s="194" t="s">
        <v>93</v>
      </c>
      <c r="I62" s="193"/>
      <c r="J62" s="30" t="b">
        <v>0</v>
      </c>
      <c r="K62" s="194" t="s">
        <v>94</v>
      </c>
      <c r="L62" s="193"/>
      <c r="M62" s="30" t="b">
        <v>1</v>
      </c>
      <c r="N62" s="195" t="s">
        <v>84</v>
      </c>
      <c r="O62" s="193"/>
      <c r="P62" s="30" t="b">
        <v>1</v>
      </c>
    </row>
    <row r="63" spans="2:16" ht="20.100000000000001" customHeight="1" x14ac:dyDescent="0.25">
      <c r="B63" s="194" t="s">
        <v>95</v>
      </c>
      <c r="C63" s="193"/>
      <c r="D63" s="30" t="b">
        <v>1</v>
      </c>
      <c r="E63" s="192" t="s">
        <v>96</v>
      </c>
      <c r="F63" s="193"/>
      <c r="G63" s="30" t="b">
        <v>1</v>
      </c>
      <c r="H63" s="35"/>
      <c r="I63" s="36"/>
      <c r="J63" s="37"/>
      <c r="K63" s="194" t="s">
        <v>97</v>
      </c>
      <c r="L63" s="193"/>
      <c r="M63" s="30" t="b">
        <v>1</v>
      </c>
      <c r="N63" s="195" t="s">
        <v>165</v>
      </c>
      <c r="O63" s="193"/>
      <c r="P63" s="30" t="b">
        <v>1</v>
      </c>
    </row>
    <row r="64" spans="2:16" ht="20.100000000000001" customHeight="1" x14ac:dyDescent="0.25">
      <c r="B64" s="194" t="s">
        <v>98</v>
      </c>
      <c r="C64" s="193"/>
      <c r="D64" s="30" t="b">
        <v>0</v>
      </c>
      <c r="E64" s="192" t="s">
        <v>99</v>
      </c>
      <c r="F64" s="193"/>
      <c r="G64" s="30" t="b">
        <v>1</v>
      </c>
      <c r="H64" s="38"/>
      <c r="I64" s="39"/>
      <c r="J64" s="40"/>
      <c r="K64" s="202" t="s">
        <v>100</v>
      </c>
      <c r="L64" s="20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2" t="s">
        <v>163</v>
      </c>
      <c r="F65" s="19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6" t="s">
        <v>106</v>
      </c>
      <c r="C69" s="196"/>
      <c r="D69" s="48"/>
      <c r="E69" s="48"/>
      <c r="F69" s="198" t="s">
        <v>107</v>
      </c>
      <c r="G69" s="200" t="s">
        <v>108</v>
      </c>
      <c r="H69" s="48"/>
      <c r="I69" s="196" t="s">
        <v>109</v>
      </c>
      <c r="J69" s="19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7"/>
      <c r="C70" s="197"/>
      <c r="D70" s="52"/>
      <c r="E70" s="53"/>
      <c r="F70" s="199"/>
      <c r="G70" s="201"/>
      <c r="H70" s="54"/>
      <c r="I70" s="197"/>
      <c r="J70" s="19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4">
        <v>-154.4</v>
      </c>
      <c r="D72" s="114">
        <v>-156.30000000000001</v>
      </c>
      <c r="E72" s="74" t="s">
        <v>119</v>
      </c>
      <c r="F72" s="114">
        <v>19.600000000000001</v>
      </c>
      <c r="G72" s="114">
        <v>19.2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4">
        <v>-134.1</v>
      </c>
      <c r="D73" s="114">
        <v>-132.5</v>
      </c>
      <c r="E73" s="75" t="s">
        <v>123</v>
      </c>
      <c r="F73" s="116">
        <v>28.7</v>
      </c>
      <c r="G73" s="116">
        <v>28.4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4">
        <v>-210.7</v>
      </c>
      <c r="D74" s="114">
        <v>-212.1</v>
      </c>
      <c r="E74" s="75" t="s">
        <v>128</v>
      </c>
      <c r="F74" s="117">
        <v>20</v>
      </c>
      <c r="G74" s="117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4">
        <v>-112.6</v>
      </c>
      <c r="D75" s="114">
        <v>-113.8</v>
      </c>
      <c r="E75" s="75" t="s">
        <v>133</v>
      </c>
      <c r="F75" s="117">
        <v>40</v>
      </c>
      <c r="G75" s="117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4">
        <v>24.3</v>
      </c>
      <c r="D76" s="114">
        <v>22.2</v>
      </c>
      <c r="E76" s="75" t="s">
        <v>138</v>
      </c>
      <c r="F76" s="117">
        <v>10</v>
      </c>
      <c r="G76" s="117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4">
        <v>28.8</v>
      </c>
      <c r="D77" s="114">
        <v>25.7</v>
      </c>
      <c r="E77" s="75" t="s">
        <v>143</v>
      </c>
      <c r="F77" s="117">
        <v>150</v>
      </c>
      <c r="G77" s="117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4">
        <v>21.1</v>
      </c>
      <c r="D78" s="114">
        <v>19.3</v>
      </c>
      <c r="E78" s="75" t="s">
        <v>148</v>
      </c>
      <c r="F78" s="118"/>
      <c r="G78" s="118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4">
        <v>21.8</v>
      </c>
      <c r="D79" s="114">
        <v>20</v>
      </c>
      <c r="E79" s="74" t="s">
        <v>153</v>
      </c>
      <c r="F79" s="114">
        <v>17.100000000000001</v>
      </c>
      <c r="G79" s="114">
        <v>5.8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5">
        <v>3.7100000000000001E-5</v>
      </c>
      <c r="D80" s="115">
        <v>3.7100000000000001E-5</v>
      </c>
      <c r="E80" s="75" t="s">
        <v>158</v>
      </c>
      <c r="F80" s="116">
        <v>31.9</v>
      </c>
      <c r="G80" s="116">
        <v>71.3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0" t="s">
        <v>162</v>
      </c>
      <c r="C84" s="140"/>
    </row>
    <row r="85" spans="2:16" ht="15" customHeight="1" x14ac:dyDescent="0.25">
      <c r="B85" s="141" t="s">
        <v>194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86" spans="2:16" ht="15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32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</row>
    <row r="88" spans="2:16" ht="15" customHeight="1" x14ac:dyDescent="0.25">
      <c r="B88" s="132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</row>
    <row r="89" spans="2:16" ht="15" customHeight="1" x14ac:dyDescent="0.25">
      <c r="B89" s="135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8"/>
    </row>
    <row r="90" spans="2:16" ht="15" customHeight="1" x14ac:dyDescent="0.25">
      <c r="B90" s="132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4"/>
    </row>
    <row r="91" spans="2:16" ht="15" customHeight="1" x14ac:dyDescent="0.25"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4"/>
    </row>
    <row r="92" spans="2:16" ht="15" customHeight="1" x14ac:dyDescent="0.25">
      <c r="B92" s="126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8"/>
    </row>
    <row r="93" spans="2:16" ht="15" customHeight="1" x14ac:dyDescent="0.25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8"/>
    </row>
    <row r="94" spans="2:16" ht="15" customHeight="1" x14ac:dyDescent="0.25">
      <c r="B94" s="126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8"/>
    </row>
    <row r="95" spans="2:16" ht="15" customHeight="1" x14ac:dyDescent="0.25"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8"/>
    </row>
    <row r="96" spans="2:16" ht="15" customHeight="1" x14ac:dyDescent="0.2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8"/>
    </row>
    <row r="97" spans="2:16" ht="15" customHeight="1" x14ac:dyDescent="0.25">
      <c r="B97" s="12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8"/>
    </row>
    <row r="98" spans="2:16" ht="15" customHeight="1" x14ac:dyDescent="0.25"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8"/>
    </row>
    <row r="99" spans="2:16" ht="15" customHeight="1" x14ac:dyDescent="0.25">
      <c r="B99" s="129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2025-05-20T05:03:24Z</dcterms:modified>
</cp:coreProperties>
</file>