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3" i="1"/>
  <c r="C25" i="1" l="1"/>
  <c r="H18" i="1" l="1"/>
  <c r="H19" i="1" s="1"/>
  <c r="G18" i="1"/>
  <c r="F18" i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<sst xmlns="http://schemas.openxmlformats.org/spreadsheetml/2006/main" count="213" uniqueCount="199">
  <si>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</si>
  <si>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</si>
  <si>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</si>
  <si>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</si>
  <si>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</si>
  <si>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</si>
  <si>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</si>
  <si>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</si>
  <si>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</si>
  <si>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</si>
  <si>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</si>
  <si>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</si>
  <si>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</si>
  <si>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</si>
  <si>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</si>
  <si>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</si>
  <si>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</si>
  <si>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</si>
  <si>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</si>
  <si>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</si>
  <si>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</si>
  <si>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</si>
  <si>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</si>
  <si>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</si>
  <si>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</si>
  <si>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</si>
  <si>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</si>
  <si>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</si>
  <si>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</si>
  <si>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</si>
  <si>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</si>
  <si>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</si>
  <si>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</si>
  <si>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</si>
  <si>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</si>
  <si>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</si>
  <si>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</si>
  <si>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</si>
  <si>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</si>
  <si>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</si>
  <si>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</si>
  <si>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</si>
  <si>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</si>
  <si>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</si>
  <si>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</si>
  <si>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</si>
  <si>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</si>
  <si>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</si>
  <si>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</si>
  <si>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</si>
  <si>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</si>
  <si>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</si>
  <si>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</si>
  <si>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</si>
  <si>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</si>
  <si>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</si>
  <si>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</si>
  <si>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</si>
  <si>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</si>
  <si>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</si>
  <si>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</si>
  <si>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</si>
  <si>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</si>
  <si>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</si>
  <si>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</si>
  <si>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</si>
  <si>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</si>
  <si>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</si>
  <si>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</si>
  <si>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</si>
  <si>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</si>
  <si>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</si>
  <si>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</si>
  <si>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</si>
  <si>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</si>
  <si>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</si>
  <si>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</si>
  <si>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</si>
  <si>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</si>
  <si>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</si>
  <si>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</si>
  <si>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</si>
  <si>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</si>
  <si>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</si>
  <si>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</si>
  <si>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</si>
  <si>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</si>
  <si>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</si>
  <si>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</si>
  <si>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</si>
  <si>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</si>
  <si>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</si>
  <si>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</si>
  <si>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</si>
  <si>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</si>
  <si>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</si>
  <si>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</si>
  <si>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</si>
  <si>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</si>
  <si>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</si>
  <si>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</si>
  <si>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</si>
  <si>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</si>
  <si>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</si>
  <si>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</si>
  <si>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</si>
  <si>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</si>
  <si>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</si>
  <si>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</si>
  <si>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</si>
  <si>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</si>
  <si>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</si>
  <si>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</si>
  <si>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</si>
  <si>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</si>
  <si>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</si>
  <si>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</si>
  <si>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</si>
  <si>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</si>
  <si>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</si>
  <si>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</si>
  <si>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</si>
  <si>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</si>
  <si>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</si>
  <si>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</si>
  <si>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</si>
  <si>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</si>
  <si>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</si>
  <si>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</si>
  <si>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</si>
  <si>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</si>
  <si>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</si>
  <si>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</si>
  <si>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</si>
  <si>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</si>
  <si>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</si>
  <si>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</si>
  <si>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</si>
  <si>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</si>
  <si>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</si>
  <si>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</si>
  <si>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</si>
  <si>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</si>
  <si>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</si>
  <si>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</si>
  <si>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</si>
  <si>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</si>
  <si>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</si>
  <si>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</si>
  <si>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</si>
  <si>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</si>
  <si>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</si>
  <si>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</si>
  <si>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</si>
  <si>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</si>
  <si>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</si>
  <si>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</si>
  <si>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</si>
  <si>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</si>
  <si>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</si>
  <si>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</si>
  <si>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</si>
  <si>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</si>
  <si>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</si>
  <si>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</si>
  <si>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</si>
  <si>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</si>
  <si>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</si>
  <si>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</si>
  <si>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</si>
  <si>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</si>
  <si>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</si>
  <si>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</si>
  <si>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</si>
  <si>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</si>
  <si>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</si>
  <si>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</si>
  <si>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</si>
  <si>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</si>
  <si>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</si>
  <si>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</si>
  <si>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</si>
  <si>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</si>
  <si>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</si>
  <si>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</si>
  <si>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</si>
  <si>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</si>
  <si>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</si>
  <si>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</si>
  <si>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</si>
  <si>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</si>
  <si>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</si>
  <si>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</si>
  <si>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>김부진</t>
    <phoneticPr fontId="3" type="noConversion"/>
  </si>
  <si>
    <t>DEEPS</t>
    <phoneticPr fontId="3" type="noConversion"/>
  </si>
  <si>
    <t xml:space="preserve"> 20s/38k 20s/26k 30s/26k 45s/24k</t>
    <phoneticPr fontId="3" type="noConversion"/>
  </si>
  <si>
    <t>20s/20k 32s/26k 42s/22k 60s/22k</t>
    <phoneticPr fontId="3" type="noConversion"/>
  </si>
  <si>
    <t>M_017982-017983:K</t>
    <phoneticPr fontId="3" type="noConversion"/>
  </si>
  <si>
    <t xml:space="preserve"> [03:20] 고습으로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</si>
</sst>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17" sqref="E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0">
        <v>45763</v>
      </c>
      <c r="D3" s="191"/>
      <c r="E3" s="1"/>
      <c r="F3" s="1"/>
      <c r="G3" s="1"/>
      <c r="H3" s="1"/>
      <c r="I3" s="1"/>
      <c r="J3" s="1"/>
      <c r="K3" s="33" t="s">
        <v>2</v>
      </c>
      <c r="L3" s="192">
        <f>(P31-(P32+P33))/P31*100</f>
        <v>93.874425727411946</v>
      </c>
      <c r="M3" s="192"/>
      <c r="N3" s="33" t="s">
        <v>3</v>
      </c>
      <c r="O3" s="192">
        <f>(P31-P33)/P31*100</f>
        <v>100</v>
      </c>
      <c r="P3" s="192"/>
    </row>
    <row r="4" spans="1:16" ht="14.25" customHeight="1" x14ac:dyDescent="0.25">
      <c r="B4" s="21" t="s">
        <v>4</v>
      </c>
      <c r="C4" s="2" t="s">
        <v>193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2.27</v>
      </c>
      <c r="E9" s="120">
        <v>10</v>
      </c>
      <c r="F9" s="120">
        <v>51</v>
      </c>
      <c r="G9" s="113" t="s">
        <v>191</v>
      </c>
      <c r="H9" s="120">
        <v>2</v>
      </c>
      <c r="I9" s="113">
        <v>84.3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0.9375</v>
      </c>
      <c r="D10" s="120">
        <v>1.44</v>
      </c>
      <c r="E10" s="120">
        <v>9</v>
      </c>
      <c r="F10" s="120">
        <v>59</v>
      </c>
      <c r="G10" s="113" t="s">
        <v>192</v>
      </c>
      <c r="H10" s="120">
        <v>2.2999999999999998</v>
      </c>
      <c r="I10" s="126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0.17361111111111113</v>
      </c>
      <c r="D11" s="128"/>
      <c r="E11" s="128">
        <v>6</v>
      </c>
      <c r="F11" s="128">
        <v>87</v>
      </c>
      <c r="G11" s="113" t="s">
        <v>191</v>
      </c>
      <c r="H11" s="120">
        <v>3.3</v>
      </c>
      <c r="I11" s="129"/>
      <c r="J11" s="121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1.855</v>
      </c>
      <c r="E12" s="12">
        <f>AVERAGE(E9:E11)</f>
        <v>8.3333333333333339</v>
      </c>
      <c r="F12" s="13">
        <f>AVERAGE(F9:F11)</f>
        <v>65.666666666666671</v>
      </c>
      <c r="G12" s="14"/>
      <c r="H12" s="15">
        <f>AVERAGE(H9:H11)</f>
        <v>2.5333333333333332</v>
      </c>
      <c r="I12" s="16"/>
      <c r="J12" s="17">
        <f>AVERAGE(J9:J11)</f>
        <v>1.6666666666666667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187</v>
      </c>
      <c r="E16" s="113" t="s">
        <v>188</v>
      </c>
      <c r="F16" s="113" t="s">
        <v>194</v>
      </c>
      <c r="G16" s="113" t="s">
        <v>189</v>
      </c>
      <c r="H16" s="113" t="s">
        <v>190</v>
      </c>
      <c r="I16" s="99"/>
      <c r="J16" s="99"/>
      <c r="K16" s="99"/>
      <c r="L16" s="99"/>
      <c r="M16" s="99"/>
      <c r="N16" s="99"/>
      <c r="O16" s="99"/>
      <c r="P16" s="113" t="s">
        <v>182</v>
      </c>
    </row>
    <row r="17" spans="1:16" s="76" customFormat="1" ht="14.1" customHeight="1" x14ac:dyDescent="0.25">
      <c r="A17" s="32"/>
      <c r="B17" s="22" t="s">
        <v>41</v>
      </c>
      <c r="C17" s="112">
        <v>0.67152777777777783</v>
      </c>
      <c r="D17" s="112">
        <v>0.67361111111111116</v>
      </c>
      <c r="E17" s="112">
        <v>0.71388888888888891</v>
      </c>
      <c r="F17" s="112">
        <v>0.73055555555555562</v>
      </c>
      <c r="G17" s="112">
        <v>0.91666666666666663</v>
      </c>
      <c r="H17" s="112">
        <v>0.17361111111111113</v>
      </c>
      <c r="I17" s="98"/>
      <c r="J17" s="98"/>
      <c r="K17" s="98"/>
      <c r="L17" s="98"/>
      <c r="M17" s="98"/>
      <c r="N17" s="98"/>
      <c r="O17" s="98"/>
      <c r="P17" s="112">
        <v>0.17777777777777778</v>
      </c>
    </row>
    <row r="18" spans="1:16" s="76" customFormat="1" ht="14.1" customHeight="1" x14ac:dyDescent="0.25">
      <c r="A18" s="32"/>
      <c r="B18" s="22" t="s">
        <v>42</v>
      </c>
      <c r="C18" s="113">
        <v>17750</v>
      </c>
      <c r="D18" s="113">
        <f>C18+1</f>
        <v>17751</v>
      </c>
      <c r="E18" s="113">
        <f>D19+1</f>
        <v>17764</v>
      </c>
      <c r="F18" s="113">
        <f>E19+1</f>
        <v>17777</v>
      </c>
      <c r="G18" s="113">
        <f>F19+1</f>
        <v>17854</v>
      </c>
      <c r="H18" s="113">
        <f>G19+1</f>
        <v>17996</v>
      </c>
      <c r="I18" s="99"/>
      <c r="J18" s="99"/>
      <c r="K18" s="98"/>
      <c r="L18" s="98"/>
      <c r="M18" s="98"/>
      <c r="N18" s="98"/>
      <c r="O18" s="98"/>
      <c r="P18" s="113">
        <f>MAX(C18:O19)+1</f>
        <v>18001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17763</v>
      </c>
      <c r="E19" s="122">
        <v>17776</v>
      </c>
      <c r="F19" s="122">
        <v>17853</v>
      </c>
      <c r="G19" s="122">
        <v>17995</v>
      </c>
      <c r="H19" s="122">
        <f>H18+4</f>
        <v>18000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13</v>
      </c>
      <c r="E20" s="86">
        <f t="shared" ref="E20:O20" si="0">IF(ISNUMBER(E18),E19-E18+1,"")</f>
        <v>13</v>
      </c>
      <c r="F20" s="86">
        <f t="shared" si="0"/>
        <v>77</v>
      </c>
      <c r="G20" s="86">
        <f t="shared" si="0"/>
        <v>142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45</v>
      </c>
      <c r="C22" s="22" t="s">
        <v>21</v>
      </c>
      <c r="D22" s="22" t="s">
        <v>23</v>
      </c>
      <c r="E22" s="22" t="s">
        <v>46</v>
      </c>
      <c r="F22" s="199" t="s">
        <v>47</v>
      </c>
      <c r="G22" s="199"/>
      <c r="H22" s="199"/>
      <c r="I22" s="199"/>
      <c r="J22" s="22" t="s">
        <v>21</v>
      </c>
      <c r="K22" s="22" t="s">
        <v>23</v>
      </c>
      <c r="L22" s="22" t="s">
        <v>46</v>
      </c>
      <c r="M22" s="199" t="s">
        <v>47</v>
      </c>
      <c r="N22" s="199"/>
      <c r="O22" s="199"/>
      <c r="P22" s="199"/>
    </row>
    <row r="23" spans="1:16" ht="13.5" customHeight="1" x14ac:dyDescent="0.25">
      <c r="B23" s="198"/>
      <c r="C23" s="118">
        <f>D18+5</f>
        <v>17756</v>
      </c>
      <c r="D23" s="118">
        <f>C23+3</f>
        <v>17759</v>
      </c>
      <c r="E23" s="111" t="s">
        <v>183</v>
      </c>
      <c r="F23" s="197" t="s">
        <v>195</v>
      </c>
      <c r="G23" s="197"/>
      <c r="H23" s="197"/>
      <c r="I23" s="197"/>
      <c r="J23" s="119"/>
      <c r="K23" s="119"/>
      <c r="L23" s="113" t="s">
        <v>49</v>
      </c>
      <c r="M23" s="197" t="s">
        <v>181</v>
      </c>
      <c r="N23" s="197"/>
      <c r="O23" s="197"/>
      <c r="P23" s="197"/>
    </row>
    <row r="24" spans="1:16" ht="13.5" customHeight="1" x14ac:dyDescent="0.25">
      <c r="B24" s="198"/>
      <c r="C24" s="118"/>
      <c r="D24" s="118"/>
      <c r="E24" s="113" t="s">
        <v>176</v>
      </c>
      <c r="F24" s="197" t="s">
        <v>184</v>
      </c>
      <c r="G24" s="197"/>
      <c r="H24" s="197"/>
      <c r="I24" s="197"/>
      <c r="J24" s="119"/>
      <c r="K24" s="119"/>
      <c r="L24" s="113" t="s">
        <v>50</v>
      </c>
      <c r="M24" s="197" t="s">
        <v>177</v>
      </c>
      <c r="N24" s="197"/>
      <c r="O24" s="197"/>
      <c r="P24" s="197"/>
    </row>
    <row r="25" spans="1:16" ht="13.5" customHeight="1" x14ac:dyDescent="0.25">
      <c r="B25" s="198"/>
      <c r="C25" s="119">
        <f>D23+1</f>
        <v>17760</v>
      </c>
      <c r="D25" s="119">
        <f>C25+3</f>
        <v>17763</v>
      </c>
      <c r="E25" s="113" t="s">
        <v>50</v>
      </c>
      <c r="F25" s="197" t="s">
        <v>196</v>
      </c>
      <c r="G25" s="197"/>
      <c r="H25" s="197"/>
      <c r="I25" s="197"/>
      <c r="J25" s="119"/>
      <c r="K25" s="119"/>
      <c r="L25" s="113" t="s">
        <v>178</v>
      </c>
      <c r="M25" s="197" t="s">
        <v>180</v>
      </c>
      <c r="N25" s="197"/>
      <c r="O25" s="197"/>
      <c r="P25" s="197"/>
    </row>
    <row r="26" spans="1:16" ht="13.5" customHeight="1" x14ac:dyDescent="0.25">
      <c r="B26" s="198"/>
      <c r="C26" s="119"/>
      <c r="D26" s="119"/>
      <c r="E26" s="113" t="s">
        <v>49</v>
      </c>
      <c r="F26" s="197" t="s">
        <v>185</v>
      </c>
      <c r="G26" s="197"/>
      <c r="H26" s="197"/>
      <c r="I26" s="197"/>
      <c r="J26" s="119"/>
      <c r="K26" s="119"/>
      <c r="L26" s="113" t="s">
        <v>48</v>
      </c>
      <c r="M26" s="197" t="s">
        <v>177</v>
      </c>
      <c r="N26" s="197"/>
      <c r="O26" s="197"/>
      <c r="P26" s="197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89" t="s">
        <v>51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0.24652777777777779</v>
      </c>
      <c r="D30" s="116"/>
      <c r="E30" s="116"/>
      <c r="F30" s="116"/>
      <c r="G30" s="116">
        <v>0.17222222222222225</v>
      </c>
      <c r="H30" s="116"/>
      <c r="I30" s="116"/>
      <c r="J30" s="116"/>
      <c r="K30" s="117"/>
      <c r="L30" s="116"/>
      <c r="M30" s="116"/>
      <c r="N30" s="116"/>
      <c r="O30" s="116"/>
      <c r="P30" s="124">
        <f>SUM(C30:J30,L30:N30)</f>
        <v>0.41875000000000007</v>
      </c>
    </row>
    <row r="31" spans="1:16" ht="14.1" customHeight="1" x14ac:dyDescent="0.25">
      <c r="B31" s="23" t="s">
        <v>170</v>
      </c>
      <c r="C31" s="130">
        <v>0.25</v>
      </c>
      <c r="D31" s="123"/>
      <c r="E31" s="104"/>
      <c r="F31" s="104"/>
      <c r="G31" s="123">
        <v>0.18611111111111112</v>
      </c>
      <c r="H31" s="104"/>
      <c r="I31" s="104"/>
      <c r="J31" s="104"/>
      <c r="K31" s="123">
        <v>1.7361111111111112E-2</v>
      </c>
      <c r="L31" s="104"/>
      <c r="M31" s="104"/>
      <c r="N31" s="104"/>
      <c r="O31" s="105"/>
      <c r="P31" s="124">
        <f>SUM(C31:N31)</f>
        <v>0.45347222222222222</v>
      </c>
    </row>
    <row r="32" spans="1:16" ht="14.1" customHeight="1" x14ac:dyDescent="0.25">
      <c r="B32" s="23" t="s">
        <v>66</v>
      </c>
      <c r="C32" s="131">
        <v>2.7777777777777776E-2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124">
        <f>SUM(C32:N32)</f>
        <v>2.7777777777777776E-2</v>
      </c>
    </row>
    <row r="33" spans="2:16" ht="14.1" customHeight="1" thickBot="1" x14ac:dyDescent="0.3">
      <c r="B33" s="23" t="s">
        <v>67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5">
        <f>SUM(C33:N33)</f>
        <v>0</v>
      </c>
    </row>
    <row r="34" spans="2:16" ht="14.1" customHeight="1" x14ac:dyDescent="0.25">
      <c r="B34" s="70" t="s">
        <v>168</v>
      </c>
      <c r="C34" s="101">
        <f>C31-C32-C33</f>
        <v>0.22222222222222221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0.18611111111111112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1.7361111111111112E-2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0.42569444444444443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4" t="s">
        <v>68</v>
      </c>
      <c r="C36" s="187" t="s">
        <v>197</v>
      </c>
      <c r="D36" s="188"/>
      <c r="E36" s="187"/>
      <c r="F36" s="188"/>
      <c r="G36" s="187"/>
      <c r="H36" s="188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5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5"/>
      <c r="C38" s="183" t="s">
        <v>179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5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6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69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210" t="s">
        <v>198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167</v>
      </c>
      <c r="C53" s="164"/>
      <c r="D53" s="96"/>
      <c r="E53" s="96"/>
      <c r="F53" s="96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166</v>
      </c>
      <c r="C54" s="166"/>
      <c r="D54" s="166"/>
      <c r="E54" s="166"/>
      <c r="F54" s="213">
        <v>829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70</v>
      </c>
      <c r="C56" s="14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5" t="s">
        <v>71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72</v>
      </c>
      <c r="O57" s="146"/>
      <c r="P57" s="149"/>
    </row>
    <row r="58" spans="2:16" ht="17.100000000000001" customHeight="1" x14ac:dyDescent="0.25">
      <c r="B58" s="150" t="s">
        <v>73</v>
      </c>
      <c r="C58" s="151"/>
      <c r="D58" s="152"/>
      <c r="E58" s="150" t="s">
        <v>74</v>
      </c>
      <c r="F58" s="151"/>
      <c r="G58" s="152"/>
      <c r="H58" s="151" t="s">
        <v>75</v>
      </c>
      <c r="I58" s="151"/>
      <c r="J58" s="151"/>
      <c r="K58" s="153" t="s">
        <v>76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77</v>
      </c>
      <c r="C59" s="133"/>
      <c r="D59" s="30" t="b">
        <v>1</v>
      </c>
      <c r="E59" s="132" t="s">
        <v>78</v>
      </c>
      <c r="F59" s="133"/>
      <c r="G59" s="30" t="b">
        <v>1</v>
      </c>
      <c r="H59" s="140" t="s">
        <v>79</v>
      </c>
      <c r="I59" s="133"/>
      <c r="J59" s="30" t="b">
        <v>1</v>
      </c>
      <c r="K59" s="140" t="s">
        <v>80</v>
      </c>
      <c r="L59" s="133"/>
      <c r="M59" s="30" t="b">
        <v>1</v>
      </c>
      <c r="N59" s="141" t="s">
        <v>81</v>
      </c>
      <c r="O59" s="133"/>
      <c r="P59" s="30" t="b">
        <v>1</v>
      </c>
    </row>
    <row r="60" spans="2:16" ht="20.100000000000001" customHeight="1" x14ac:dyDescent="0.25">
      <c r="B60" s="132" t="s">
        <v>82</v>
      </c>
      <c r="C60" s="133"/>
      <c r="D60" s="30" t="b">
        <v>1</v>
      </c>
      <c r="E60" s="132" t="s">
        <v>83</v>
      </c>
      <c r="F60" s="133"/>
      <c r="G60" s="30" t="b">
        <v>1</v>
      </c>
      <c r="H60" s="140" t="s">
        <v>84</v>
      </c>
      <c r="I60" s="133"/>
      <c r="J60" s="30" t="b">
        <v>1</v>
      </c>
      <c r="K60" s="140" t="s">
        <v>85</v>
      </c>
      <c r="L60" s="133"/>
      <c r="M60" s="30" t="b">
        <v>1</v>
      </c>
      <c r="N60" s="141" t="s">
        <v>86</v>
      </c>
      <c r="O60" s="133"/>
      <c r="P60" s="30" t="b">
        <v>1</v>
      </c>
    </row>
    <row r="61" spans="2:16" ht="20.100000000000001" customHeight="1" x14ac:dyDescent="0.25">
      <c r="B61" s="132" t="s">
        <v>87</v>
      </c>
      <c r="C61" s="133"/>
      <c r="D61" s="30" t="b">
        <v>1</v>
      </c>
      <c r="E61" s="132" t="s">
        <v>88</v>
      </c>
      <c r="F61" s="133"/>
      <c r="G61" s="30" t="b">
        <v>1</v>
      </c>
      <c r="H61" s="140" t="s">
        <v>89</v>
      </c>
      <c r="I61" s="133"/>
      <c r="J61" s="30" t="b">
        <v>1</v>
      </c>
      <c r="K61" s="140" t="s">
        <v>90</v>
      </c>
      <c r="L61" s="133"/>
      <c r="M61" s="30" t="b">
        <v>1</v>
      </c>
      <c r="N61" s="141" t="s">
        <v>91</v>
      </c>
      <c r="O61" s="133"/>
      <c r="P61" s="30" t="b">
        <v>1</v>
      </c>
    </row>
    <row r="62" spans="2:16" ht="20.100000000000001" customHeight="1" x14ac:dyDescent="0.25">
      <c r="B62" s="140" t="s">
        <v>89</v>
      </c>
      <c r="C62" s="133"/>
      <c r="D62" s="30" t="b">
        <v>1</v>
      </c>
      <c r="E62" s="132" t="s">
        <v>92</v>
      </c>
      <c r="F62" s="133"/>
      <c r="G62" s="30" t="b">
        <v>1</v>
      </c>
      <c r="H62" s="140" t="s">
        <v>93</v>
      </c>
      <c r="I62" s="133"/>
      <c r="J62" s="30" t="b">
        <v>0</v>
      </c>
      <c r="K62" s="140" t="s">
        <v>94</v>
      </c>
      <c r="L62" s="133"/>
      <c r="M62" s="30" t="b">
        <v>1</v>
      </c>
      <c r="N62" s="141" t="s">
        <v>84</v>
      </c>
      <c r="O62" s="133"/>
      <c r="P62" s="30" t="b">
        <v>1</v>
      </c>
    </row>
    <row r="63" spans="2:16" ht="20.100000000000001" customHeight="1" x14ac:dyDescent="0.25">
      <c r="B63" s="140" t="s">
        <v>95</v>
      </c>
      <c r="C63" s="133"/>
      <c r="D63" s="30" t="b">
        <v>1</v>
      </c>
      <c r="E63" s="132" t="s">
        <v>96</v>
      </c>
      <c r="F63" s="133"/>
      <c r="G63" s="30" t="b">
        <v>1</v>
      </c>
      <c r="H63" s="35"/>
      <c r="I63" s="36"/>
      <c r="J63" s="37"/>
      <c r="K63" s="140" t="s">
        <v>97</v>
      </c>
      <c r="L63" s="133"/>
      <c r="M63" s="30" t="b">
        <v>1</v>
      </c>
      <c r="N63" s="141" t="s">
        <v>165</v>
      </c>
      <c r="O63" s="133"/>
      <c r="P63" s="30" t="b">
        <v>1</v>
      </c>
    </row>
    <row r="64" spans="2:16" ht="20.100000000000001" customHeight="1" x14ac:dyDescent="0.25">
      <c r="B64" s="140" t="s">
        <v>98</v>
      </c>
      <c r="C64" s="133"/>
      <c r="D64" s="30" t="b">
        <v>0</v>
      </c>
      <c r="E64" s="132" t="s">
        <v>99</v>
      </c>
      <c r="F64" s="133"/>
      <c r="G64" s="30" t="b">
        <v>1</v>
      </c>
      <c r="H64" s="38"/>
      <c r="I64" s="39"/>
      <c r="J64" s="40"/>
      <c r="K64" s="142" t="s">
        <v>100</v>
      </c>
      <c r="L64" s="14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2" t="s">
        <v>163</v>
      </c>
      <c r="F65" s="13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4" t="s">
        <v>106</v>
      </c>
      <c r="C69" s="134"/>
      <c r="D69" s="48"/>
      <c r="E69" s="48"/>
      <c r="F69" s="136" t="s">
        <v>107</v>
      </c>
      <c r="G69" s="138" t="s">
        <v>108</v>
      </c>
      <c r="H69" s="48"/>
      <c r="I69" s="134" t="s">
        <v>109</v>
      </c>
      <c r="J69" s="13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5"/>
      <c r="C70" s="135"/>
      <c r="D70" s="52"/>
      <c r="E70" s="53"/>
      <c r="F70" s="137"/>
      <c r="G70" s="139"/>
      <c r="H70" s="54"/>
      <c r="I70" s="135"/>
      <c r="J70" s="13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-153.20500000000001</v>
      </c>
      <c r="D72" s="87">
        <v>-155.50800000000001</v>
      </c>
      <c r="E72" s="74" t="s">
        <v>119</v>
      </c>
      <c r="F72" s="87">
        <v>20.7</v>
      </c>
      <c r="G72" s="214">
        <v>19.5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-132.99100000000001</v>
      </c>
      <c r="D73" s="87">
        <v>-134.864</v>
      </c>
      <c r="E73" s="75" t="s">
        <v>123</v>
      </c>
      <c r="F73" s="88">
        <v>29.8</v>
      </c>
      <c r="G73" s="215">
        <v>37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-209.727</v>
      </c>
      <c r="D74" s="87">
        <v>-211.428</v>
      </c>
      <c r="E74" s="75" t="s">
        <v>128</v>
      </c>
      <c r="F74" s="91">
        <v>10</v>
      </c>
      <c r="G74" s="21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-111.828</v>
      </c>
      <c r="D75" s="87">
        <v>-113.34399999999999</v>
      </c>
      <c r="E75" s="75" t="s">
        <v>133</v>
      </c>
      <c r="F75" s="91">
        <v>40</v>
      </c>
      <c r="G75" s="2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26.282</v>
      </c>
      <c r="D76" s="87">
        <v>23.620999999999999</v>
      </c>
      <c r="E76" s="75" t="s">
        <v>138</v>
      </c>
      <c r="F76" s="91">
        <v>20</v>
      </c>
      <c r="G76" s="216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31.084</v>
      </c>
      <c r="D77" s="87">
        <v>27.698</v>
      </c>
      <c r="E77" s="75" t="s">
        <v>143</v>
      </c>
      <c r="F77" s="91">
        <v>150</v>
      </c>
      <c r="G77" s="2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23.003</v>
      </c>
      <c r="D78" s="87">
        <v>20.504000000000001</v>
      </c>
      <c r="E78" s="75" t="s">
        <v>148</v>
      </c>
      <c r="F78" s="89"/>
      <c r="G78" s="2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23.765999999999998</v>
      </c>
      <c r="D79" s="87">
        <v>21.256</v>
      </c>
      <c r="E79" s="74" t="s">
        <v>153</v>
      </c>
      <c r="F79" s="87">
        <v>19.5</v>
      </c>
      <c r="G79" s="214">
        <v>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90">
        <v>3.5599999999999998E-5</v>
      </c>
      <c r="E80" s="75" t="s">
        <v>158</v>
      </c>
      <c r="F80" s="88">
        <v>29.8</v>
      </c>
      <c r="G80" s="215">
        <v>80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3" t="s">
        <v>162</v>
      </c>
      <c r="C84" s="193"/>
    </row>
    <row r="85" spans="2:16" ht="15" customHeight="1" x14ac:dyDescent="0.25">
      <c r="B85" s="194" t="s">
        <v>186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8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2025-04-17T04:21:29Z</dcterms:modified>
</cp:coreProperties>
</file>