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4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D26" i="1"/>
  <c r="H18" i="1" l="1"/>
  <c r="G18" i="1"/>
  <c r="F18" i="1"/>
  <c r="J18" i="1" l="1"/>
  <c r="J19" i="1" s="1"/>
  <c r="I18" i="1"/>
  <c r="D18" i="1" l="1"/>
  <c r="C24" i="1" s="1"/>
  <c r="D24" i="1" s="1"/>
  <c r="C26" i="1" s="1"/>
  <c r="E18" i="1" l="1"/>
  <c r="P18" i="1" s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<sst xmlns="http://schemas.openxmlformats.org/spreadsheetml/2006/main" count="215" uniqueCount="200">
  <si>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</si>
  <si>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</si>
  <si>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</si>
  <si>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</si>
  <si>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</si>
  <si>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</si>
  <si>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</si>
  <si>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</si>
  <si>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</si>
  <si>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</si>
  <si>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</si>
  <si>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</si>
  <si>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</si>
  <si>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</si>
  <si>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</si>
  <si>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</si>
  <si>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</si>
  <si>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</si>
  <si>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</si>
  <si>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</si>
  <si>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</si>
  <si>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</si>
  <si>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</si>
  <si>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</si>
  <si>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</si>
  <si>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</si>
  <si>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</si>
  <si>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</si>
  <si>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</si>
  <si>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</si>
  <si>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</si>
  <si>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</si>
  <si>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</si>
  <si>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</si>
  <si>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</si>
  <si>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</si>
  <si>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</si>
  <si>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</si>
  <si>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</si>
  <si>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</si>
  <si>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</si>
  <si>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</si>
  <si>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</si>
  <si>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</si>
  <si>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</si>
  <si>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</si>
  <si>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</si>
  <si>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</si>
  <si>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</si>
  <si>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</si>
  <si>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</si>
  <si>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</si>
  <si>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</si>
  <si>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</si>
  <si>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</si>
  <si>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</si>
  <si>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</si>
  <si>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</si>
  <si>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</si>
  <si>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</si>
  <si>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</si>
  <si>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</si>
  <si>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</si>
  <si>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</si>
  <si>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</si>
  <si>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</si>
  <si>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</si>
  <si>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</si>
  <si>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</si>
  <si>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</si>
  <si>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</si>
  <si>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</si>
  <si>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</si>
  <si>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</si>
  <si>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</si>
  <si>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</si>
  <si>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</si>
  <si>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</si>
  <si>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</si>
  <si>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</si>
  <si>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</si>
  <si>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</si>
  <si>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</si>
  <si>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</si>
  <si>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</si>
  <si>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</si>
  <si>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</si>
  <si>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</si>
  <si>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</si>
  <si>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</si>
  <si>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</si>
  <si>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</si>
  <si>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</si>
  <si>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</si>
  <si>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</si>
  <si>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</si>
  <si>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</si>
  <si>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</si>
  <si>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</si>
  <si>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</si>
  <si>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</si>
  <si>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</si>
  <si>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</si>
  <si>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</si>
  <si>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</si>
  <si>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</si>
  <si>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</si>
  <si>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</si>
  <si>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</si>
  <si>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</si>
  <si>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</si>
  <si>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</si>
  <si>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</si>
  <si>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</si>
  <si>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</si>
  <si>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</si>
  <si>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</si>
  <si>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</si>
  <si>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</si>
  <si>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</si>
  <si>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</si>
  <si>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</si>
  <si>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</si>
  <si>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</si>
  <si>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</si>
  <si>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</si>
  <si>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</si>
  <si>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</si>
  <si>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</si>
  <si>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</si>
  <si>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</si>
  <si>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</si>
  <si>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</si>
  <si>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</si>
  <si>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</si>
  <si>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</si>
  <si>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</si>
  <si>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</si>
  <si>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</si>
  <si>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</si>
  <si>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</si>
  <si>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</si>
  <si>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</si>
  <si>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</si>
  <si>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</si>
  <si>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</si>
  <si>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</si>
  <si>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</si>
  <si>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</si>
  <si>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</si>
  <si>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</si>
  <si>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</si>
  <si>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</si>
  <si>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</si>
  <si>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</si>
  <si>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</si>
  <si>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</si>
  <si>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</si>
  <si>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</si>
  <si>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</si>
  <si>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</si>
  <si>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</si>
  <si>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</si>
  <si>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</si>
  <si>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</si>
  <si>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</si>
  <si>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</si>
  <si>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</si>
  <si>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</si>
  <si>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</si>
  <si>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</si>
  <si>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</si>
  <si>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</si>
  <si>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</si>
  <si>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</si>
  <si>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</si>
  <si>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</si>
  <si>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</si>
  <si>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</si>
  <si>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</si>
  <si>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</si>
  <si>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</si>
  <si>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</si>
  <si>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김부진</t>
    <phoneticPr fontId="3" type="noConversion"/>
  </si>
  <si>
    <t>OBS</t>
    <phoneticPr fontId="3" type="noConversion"/>
  </si>
  <si>
    <t>TMT</t>
    <phoneticPr fontId="3" type="noConversion"/>
  </si>
  <si>
    <t>1) 방풍막 분리</t>
    <phoneticPr fontId="3" type="noConversion"/>
  </si>
  <si>
    <t>ENG</t>
    <phoneticPr fontId="3" type="noConversion"/>
  </si>
  <si>
    <t>B</t>
    <phoneticPr fontId="4" type="noConversion"/>
  </si>
  <si>
    <t>BLG</t>
    <phoneticPr fontId="3" type="noConversion"/>
  </si>
  <si>
    <t>KSP</t>
    <phoneticPr fontId="3" type="noConversion"/>
  </si>
  <si>
    <t>DIR-KSP</t>
    <phoneticPr fontId="3" type="noConversion"/>
  </si>
  <si>
    <t>DIR-KSPT</t>
    <phoneticPr fontId="3" type="noConversion"/>
  </si>
  <si>
    <t>20s/35k 24s/28k 33s/26k 53s/28k</t>
    <phoneticPr fontId="3" type="noConversion"/>
  </si>
  <si>
    <t>20s/34k 22s/29k 29s/29k 38s/28k 50s/27k 60s/24k</t>
    <phoneticPr fontId="3" type="noConversion"/>
  </si>
  <si>
    <t>SE</t>
    <phoneticPr fontId="3" type="noConversion"/>
  </si>
  <si>
    <t>E</t>
    <phoneticPr fontId="3" type="noConversion"/>
  </si>
  <si>
    <t xml:space="preserve"> [00:30] 구름과 고습으로 중단후 대기, </t>
    <phoneticPr fontId="3" type="noConversion"/>
  </si>
  <si>
    <t>SE</t>
    <phoneticPr fontId="3" type="noConversion"/>
  </si>
  <si>
    <t>2) 현지 오후, Dome Waterproofing관련 하여 Louis와 Driaan Louw(시공자)대신하여 실무자 한명이 돔내부를 살펴보고 갔습니다.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</si>
</sst>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1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49" fillId="2" borderId="1" xfId="0" applyNumberFormat="1" applyFont="1" applyFill="1" applyBorder="1" applyAlignment="1" applyProtection="1">
      <alignment horizontal="center" vertical="center"/>
      <protection locked="0"/>
    </xf>
    <xf numFmtId="180" fontId="49" fillId="2" borderId="1" xfId="0" applyNumberFormat="1" applyFont="1" applyFill="1" applyBorder="1" applyAlignment="1" applyProtection="1">
      <alignment horizontal="center" vertical="center"/>
      <protection locked="0"/>
    </xf>
    <xf numFmtId="183" fontId="49" fillId="2" borderId="1" xfId="0" applyNumberFormat="1" applyFont="1" applyFill="1" applyBorder="1" applyAlignment="1" applyProtection="1">
      <alignment horizontal="center" vertical="center"/>
      <protection locked="0"/>
    </xf>
    <xf numFmtId="11" fontId="49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40" fillId="9" borderId="10" xfId="0" applyFont="1" applyFill="1" applyBorder="1" applyAlignment="1" applyProtection="1">
      <alignment horizontal="left" vertical="center" wrapText="1"/>
      <protection locked="0"/>
    </xf>
    <xf numFmtId="0" fontId="40" fillId="9" borderId="23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178" fontId="40" fillId="2" borderId="2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G13" sqref="G13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90" t="s">
        <v>0</v>
      </c>
      <c r="C2" s="19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91">
        <v>45748</v>
      </c>
      <c r="D3" s="192"/>
      <c r="E3" s="1"/>
      <c r="F3" s="1"/>
      <c r="G3" s="1"/>
      <c r="H3" s="1"/>
      <c r="I3" s="1"/>
      <c r="J3" s="1"/>
      <c r="K3" s="33" t="s">
        <v>2</v>
      </c>
      <c r="L3" s="193">
        <f>(P31-(P32+P33))/P31*100</f>
        <v>67.912772585669785</v>
      </c>
      <c r="M3" s="193"/>
      <c r="N3" s="33" t="s">
        <v>3</v>
      </c>
      <c r="O3" s="193">
        <f>(P31-P33)/P31*100</f>
        <v>100</v>
      </c>
      <c r="P3" s="193"/>
    </row>
    <row r="4" spans="1:16" ht="14.25" customHeight="1" x14ac:dyDescent="0.25">
      <c r="B4" s="21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90" t="s">
        <v>6</v>
      </c>
      <c r="C7" s="19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7" t="s">
        <v>21</v>
      </c>
      <c r="C9" s="115">
        <v>0.75</v>
      </c>
      <c r="D9" s="119">
        <v>1.8</v>
      </c>
      <c r="E9" s="119">
        <v>13</v>
      </c>
      <c r="F9" s="119">
        <v>60</v>
      </c>
      <c r="G9" s="116" t="s">
        <v>195</v>
      </c>
      <c r="H9" s="119">
        <v>4</v>
      </c>
      <c r="I9" s="116">
        <v>14</v>
      </c>
      <c r="J9" s="120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15">
        <v>0.91666666666666663</v>
      </c>
      <c r="D10" s="119">
        <v>1.9</v>
      </c>
      <c r="E10" s="119">
        <v>9</v>
      </c>
      <c r="F10" s="119">
        <v>75</v>
      </c>
      <c r="G10" s="116" t="s">
        <v>196</v>
      </c>
      <c r="H10" s="119">
        <v>4</v>
      </c>
      <c r="I10" s="122"/>
      <c r="J10" s="120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23">
        <v>7.6388888888888895E-2</v>
      </c>
      <c r="D11" s="211"/>
      <c r="E11" s="124">
        <v>8</v>
      </c>
      <c r="F11" s="124">
        <v>87</v>
      </c>
      <c r="G11" s="116" t="s">
        <v>198</v>
      </c>
      <c r="H11" s="119">
        <v>3</v>
      </c>
      <c r="I11" s="125"/>
      <c r="J11" s="120">
        <f>IF(L11, 1, 0) + IF(M11, 2, 0) + IF(N11, 4, 0) + IF(O11, 8, 0) + IF(P11, 16, 0)</f>
        <v>12</v>
      </c>
      <c r="K11" s="79" t="b">
        <v>0</v>
      </c>
      <c r="L11" s="79" t="b">
        <v>0</v>
      </c>
      <c r="M11" s="79" t="b">
        <v>0</v>
      </c>
      <c r="N11" s="79" t="b">
        <v>1</v>
      </c>
      <c r="O11" s="79" t="b">
        <v>1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23.326388888888889</v>
      </c>
      <c r="D12" s="12">
        <f>AVERAGE(D9:D11)</f>
        <v>1.85</v>
      </c>
      <c r="E12" s="12">
        <f>AVERAGE(E9:E11)</f>
        <v>10</v>
      </c>
      <c r="F12" s="13">
        <f>AVERAGE(F9:F11)</f>
        <v>74</v>
      </c>
      <c r="G12" s="14"/>
      <c r="H12" s="15">
        <f>AVERAGE(H9:H11)</f>
        <v>3.6666666666666665</v>
      </c>
      <c r="I12" s="16"/>
      <c r="J12" s="17">
        <f>AVERAGE(J9:J11)</f>
        <v>4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90" t="s">
        <v>25</v>
      </c>
      <c r="C14" s="19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4" t="s">
        <v>175</v>
      </c>
      <c r="D16" s="116" t="s">
        <v>177</v>
      </c>
      <c r="E16" s="116" t="s">
        <v>185</v>
      </c>
      <c r="F16" s="116" t="s">
        <v>190</v>
      </c>
      <c r="G16" s="116" t="s">
        <v>191</v>
      </c>
      <c r="H16" s="116" t="s">
        <v>192</v>
      </c>
      <c r="I16" s="116" t="s">
        <v>189</v>
      </c>
      <c r="J16" s="116" t="s">
        <v>187</v>
      </c>
      <c r="K16" s="104"/>
      <c r="L16" s="104"/>
      <c r="M16" s="104"/>
      <c r="N16" s="104"/>
      <c r="O16" s="104"/>
      <c r="P16" s="116" t="s">
        <v>184</v>
      </c>
    </row>
    <row r="17" spans="1:16" s="76" customFormat="1" ht="14.1" customHeight="1" x14ac:dyDescent="0.25">
      <c r="A17" s="32"/>
      <c r="B17" s="22" t="s">
        <v>41</v>
      </c>
      <c r="C17" s="115">
        <v>0.67152777777777783</v>
      </c>
      <c r="D17" s="115">
        <v>0.67361111111111116</v>
      </c>
      <c r="E17" s="115">
        <v>0.71805555555555556</v>
      </c>
      <c r="F17" s="115">
        <v>0.73958333333333337</v>
      </c>
      <c r="G17" s="115">
        <v>0.82361111111111107</v>
      </c>
      <c r="H17" s="115">
        <v>0.94305555555555554</v>
      </c>
      <c r="I17" s="115">
        <v>0.96527777777777779</v>
      </c>
      <c r="J17" s="115">
        <v>2.7777777777777776E-2</v>
      </c>
      <c r="K17" s="103"/>
      <c r="L17" s="103"/>
      <c r="M17" s="103"/>
      <c r="N17" s="103"/>
      <c r="O17" s="103"/>
      <c r="P17" s="115">
        <v>7.2916666666666671E-2</v>
      </c>
    </row>
    <row r="18" spans="1:16" s="76" customFormat="1" ht="14.1" customHeight="1" x14ac:dyDescent="0.25">
      <c r="A18" s="32"/>
      <c r="B18" s="22" t="s">
        <v>42</v>
      </c>
      <c r="C18" s="116">
        <v>15095</v>
      </c>
      <c r="D18" s="116">
        <f>C18+1</f>
        <v>15096</v>
      </c>
      <c r="E18" s="116">
        <f t="shared" ref="E18:F18" si="0">D19+1</f>
        <v>15111</v>
      </c>
      <c r="F18" s="116">
        <f t="shared" si="0"/>
        <v>15124</v>
      </c>
      <c r="G18" s="116">
        <f>F19+1</f>
        <v>15177</v>
      </c>
      <c r="H18" s="116">
        <f>G19+1</f>
        <v>15256</v>
      </c>
      <c r="I18" s="116">
        <f>H19+1</f>
        <v>15266</v>
      </c>
      <c r="J18" s="116">
        <f>I19+1</f>
        <v>15301</v>
      </c>
      <c r="K18" s="103"/>
      <c r="L18" s="103"/>
      <c r="M18" s="103"/>
      <c r="N18" s="103"/>
      <c r="O18" s="103"/>
      <c r="P18" s="116">
        <f>MAX(C18:O19)+1</f>
        <v>15311</v>
      </c>
    </row>
    <row r="19" spans="1:16" s="76" customFormat="1" ht="14.1" customHeight="1" thickBot="1" x14ac:dyDescent="0.3">
      <c r="A19" s="32"/>
      <c r="B19" s="9" t="s">
        <v>43</v>
      </c>
      <c r="C19" s="81"/>
      <c r="D19" s="116">
        <v>15110</v>
      </c>
      <c r="E19" s="121">
        <f>E18+12</f>
        <v>15123</v>
      </c>
      <c r="F19" s="121">
        <v>15176</v>
      </c>
      <c r="G19" s="121">
        <v>15255</v>
      </c>
      <c r="H19" s="121">
        <v>15265</v>
      </c>
      <c r="I19" s="121">
        <v>15300</v>
      </c>
      <c r="J19" s="121">
        <f>J18+9</f>
        <v>15310</v>
      </c>
      <c r="K19" s="100"/>
      <c r="L19" s="100"/>
      <c r="M19" s="100"/>
      <c r="N19" s="100"/>
      <c r="O19" s="100"/>
      <c r="P19" s="81"/>
    </row>
    <row r="20" spans="1:16" ht="14.1" customHeight="1" thickBot="1" x14ac:dyDescent="0.3">
      <c r="B20" s="20" t="s">
        <v>44</v>
      </c>
      <c r="C20" s="93"/>
      <c r="D20" s="94">
        <f>IF(ISNUMBER(D18),D19-D18+1,"")</f>
        <v>15</v>
      </c>
      <c r="E20" s="86">
        <f t="shared" ref="E20:O20" si="1">IF(ISNUMBER(E18),E19-E18+1,"")</f>
        <v>13</v>
      </c>
      <c r="F20" s="86">
        <f t="shared" si="1"/>
        <v>53</v>
      </c>
      <c r="G20" s="86">
        <f t="shared" si="1"/>
        <v>79</v>
      </c>
      <c r="H20" s="86">
        <f t="shared" si="1"/>
        <v>10</v>
      </c>
      <c r="I20" s="86">
        <f t="shared" si="1"/>
        <v>35</v>
      </c>
      <c r="J20" s="86">
        <f t="shared" si="1"/>
        <v>10</v>
      </c>
      <c r="K20" s="86" t="str">
        <f t="shared" si="1"/>
        <v/>
      </c>
      <c r="L20" s="86" t="str">
        <f t="shared" si="1"/>
        <v/>
      </c>
      <c r="M20" s="86" t="str">
        <f t="shared" si="1"/>
        <v/>
      </c>
      <c r="N20" s="86" t="str">
        <f t="shared" si="1"/>
        <v/>
      </c>
      <c r="O20" s="86" t="str">
        <f t="shared" si="1"/>
        <v/>
      </c>
      <c r="P20" s="93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99" t="s">
        <v>45</v>
      </c>
      <c r="C22" s="22" t="s">
        <v>21</v>
      </c>
      <c r="D22" s="22" t="s">
        <v>23</v>
      </c>
      <c r="E22" s="22" t="s">
        <v>46</v>
      </c>
      <c r="F22" s="200" t="s">
        <v>47</v>
      </c>
      <c r="G22" s="200"/>
      <c r="H22" s="200"/>
      <c r="I22" s="200"/>
      <c r="J22" s="22" t="s">
        <v>21</v>
      </c>
      <c r="K22" s="22" t="s">
        <v>23</v>
      </c>
      <c r="L22" s="22" t="s">
        <v>46</v>
      </c>
      <c r="M22" s="200" t="s">
        <v>47</v>
      </c>
      <c r="N22" s="200"/>
      <c r="O22" s="200"/>
      <c r="P22" s="200"/>
    </row>
    <row r="23" spans="1:16" ht="13.5" customHeight="1" x14ac:dyDescent="0.25">
      <c r="B23" s="199"/>
      <c r="C23" s="117"/>
      <c r="D23" s="117"/>
      <c r="E23" s="114" t="s">
        <v>188</v>
      </c>
      <c r="F23" s="198" t="s">
        <v>181</v>
      </c>
      <c r="G23" s="198"/>
      <c r="H23" s="198"/>
      <c r="I23" s="198"/>
      <c r="J23" s="118"/>
      <c r="K23" s="118"/>
      <c r="L23" s="116" t="s">
        <v>49</v>
      </c>
      <c r="M23" s="198" t="s">
        <v>182</v>
      </c>
      <c r="N23" s="198"/>
      <c r="O23" s="198"/>
      <c r="P23" s="198"/>
    </row>
    <row r="24" spans="1:16" ht="13.5" customHeight="1" x14ac:dyDescent="0.25">
      <c r="B24" s="199"/>
      <c r="C24" s="117">
        <f>D18+5</f>
        <v>15101</v>
      </c>
      <c r="D24" s="117">
        <f>C24+3</f>
        <v>15104</v>
      </c>
      <c r="E24" s="116" t="s">
        <v>176</v>
      </c>
      <c r="F24" s="198" t="s">
        <v>193</v>
      </c>
      <c r="G24" s="198"/>
      <c r="H24" s="198"/>
      <c r="I24" s="198"/>
      <c r="J24" s="118"/>
      <c r="K24" s="118"/>
      <c r="L24" s="116" t="s">
        <v>50</v>
      </c>
      <c r="M24" s="198" t="s">
        <v>178</v>
      </c>
      <c r="N24" s="198"/>
      <c r="O24" s="198"/>
      <c r="P24" s="198"/>
    </row>
    <row r="25" spans="1:16" ht="13.5" customHeight="1" x14ac:dyDescent="0.25">
      <c r="B25" s="199"/>
      <c r="C25" s="118"/>
      <c r="D25" s="118"/>
      <c r="E25" s="116" t="s">
        <v>50</v>
      </c>
      <c r="F25" s="198" t="s">
        <v>181</v>
      </c>
      <c r="G25" s="198"/>
      <c r="H25" s="198"/>
      <c r="I25" s="198"/>
      <c r="J25" s="118"/>
      <c r="K25" s="118"/>
      <c r="L25" s="116" t="s">
        <v>179</v>
      </c>
      <c r="M25" s="198" t="s">
        <v>181</v>
      </c>
      <c r="N25" s="198"/>
      <c r="O25" s="198"/>
      <c r="P25" s="198"/>
    </row>
    <row r="26" spans="1:16" ht="13.5" customHeight="1" x14ac:dyDescent="0.25">
      <c r="B26" s="199"/>
      <c r="C26" s="118">
        <f>D24+1</f>
        <v>15105</v>
      </c>
      <c r="D26" s="118">
        <f>C26+5</f>
        <v>15110</v>
      </c>
      <c r="E26" s="116" t="s">
        <v>49</v>
      </c>
      <c r="F26" s="198" t="s">
        <v>194</v>
      </c>
      <c r="G26" s="198"/>
      <c r="H26" s="198"/>
      <c r="I26" s="198"/>
      <c r="J26" s="118"/>
      <c r="K26" s="118"/>
      <c r="L26" s="116" t="s">
        <v>48</v>
      </c>
      <c r="M26" s="198" t="s">
        <v>178</v>
      </c>
      <c r="N26" s="198"/>
      <c r="O26" s="198"/>
      <c r="P26" s="198"/>
    </row>
    <row r="27" spans="1:16" ht="13.5" customHeight="1" x14ac:dyDescent="0.25">
      <c r="B27" s="1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4.1" customHeight="1" thickBot="1" x14ac:dyDescent="0.3">
      <c r="B28" s="190" t="s">
        <v>51</v>
      </c>
      <c r="C28" s="190"/>
      <c r="D28" s="19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52</v>
      </c>
      <c r="D29" s="25" t="s">
        <v>53</v>
      </c>
      <c r="E29" s="25" t="s">
        <v>54</v>
      </c>
      <c r="F29" s="25" t="s">
        <v>55</v>
      </c>
      <c r="G29" s="25" t="s">
        <v>56</v>
      </c>
      <c r="H29" s="25" t="s">
        <v>57</v>
      </c>
      <c r="I29" s="25" t="s">
        <v>58</v>
      </c>
      <c r="J29" s="25" t="s">
        <v>59</v>
      </c>
      <c r="K29" s="25" t="s">
        <v>60</v>
      </c>
      <c r="L29" s="25" t="s">
        <v>61</v>
      </c>
      <c r="M29" s="25" t="s">
        <v>62</v>
      </c>
      <c r="N29" s="25" t="s">
        <v>63</v>
      </c>
      <c r="O29" s="26" t="s">
        <v>64</v>
      </c>
      <c r="P29" s="27" t="s">
        <v>65</v>
      </c>
    </row>
    <row r="30" spans="1:16" ht="14.1" customHeight="1" x14ac:dyDescent="0.25">
      <c r="B30" s="23" t="s">
        <v>169</v>
      </c>
      <c r="C30" s="101">
        <v>0.1986111111111111</v>
      </c>
      <c r="D30" s="99">
        <v>8.3333333333333329E-2</v>
      </c>
      <c r="E30" s="99"/>
      <c r="F30" s="99"/>
      <c r="G30" s="99"/>
      <c r="H30" s="99"/>
      <c r="I30" s="99"/>
      <c r="J30" s="99"/>
      <c r="K30" s="102"/>
      <c r="L30" s="99"/>
      <c r="M30" s="99"/>
      <c r="N30" s="99">
        <v>0.11805555555555557</v>
      </c>
      <c r="O30" s="99"/>
      <c r="P30" s="91">
        <f>SUM(C30:J30,L30:N30)</f>
        <v>0.4</v>
      </c>
    </row>
    <row r="31" spans="1:16" ht="14.1" customHeight="1" x14ac:dyDescent="0.25">
      <c r="B31" s="23" t="s">
        <v>170</v>
      </c>
      <c r="C31" s="212">
        <v>0.1986111111111111</v>
      </c>
      <c r="D31" s="129">
        <v>0.20347222222222219</v>
      </c>
      <c r="E31" s="112"/>
      <c r="F31" s="112"/>
      <c r="G31" s="129"/>
      <c r="H31" s="129"/>
      <c r="I31" s="129">
        <v>2.2222222222222223E-2</v>
      </c>
      <c r="J31" s="129"/>
      <c r="K31" s="129">
        <v>2.1527777777777781E-2</v>
      </c>
      <c r="L31" s="112"/>
      <c r="M31" s="112"/>
      <c r="N31" s="112"/>
      <c r="O31" s="113"/>
      <c r="P31" s="91">
        <f>SUM(C31:N31)</f>
        <v>0.44583333333333325</v>
      </c>
    </row>
    <row r="32" spans="1:16" ht="14.1" customHeight="1" x14ac:dyDescent="0.25">
      <c r="B32" s="23" t="s">
        <v>66</v>
      </c>
      <c r="C32" s="128">
        <v>0.14305555555555557</v>
      </c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7"/>
      <c r="P32" s="91">
        <f>SUM(C32:N32)</f>
        <v>0.14305555555555557</v>
      </c>
    </row>
    <row r="33" spans="2:16" ht="14.1" customHeight="1" thickBot="1" x14ac:dyDescent="0.3">
      <c r="B33" s="23" t="s">
        <v>67</v>
      </c>
      <c r="C33" s="109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1"/>
      <c r="P33" s="95">
        <f>SUM(C33:N33)</f>
        <v>0</v>
      </c>
    </row>
    <row r="34" spans="2:16" ht="14.1" customHeight="1" x14ac:dyDescent="0.25">
      <c r="B34" s="70" t="s">
        <v>168</v>
      </c>
      <c r="C34" s="106">
        <f>C31-C32-C33</f>
        <v>5.5555555555555525E-2</v>
      </c>
      <c r="D34" s="106">
        <f t="shared" ref="D34:P34" si="2">D31-D32-D33</f>
        <v>0.20347222222222219</v>
      </c>
      <c r="E34" s="106">
        <f t="shared" si="2"/>
        <v>0</v>
      </c>
      <c r="F34" s="106">
        <f t="shared" si="2"/>
        <v>0</v>
      </c>
      <c r="G34" s="106">
        <f t="shared" si="2"/>
        <v>0</v>
      </c>
      <c r="H34" s="106">
        <f t="shared" si="2"/>
        <v>0</v>
      </c>
      <c r="I34" s="106">
        <f t="shared" si="2"/>
        <v>2.2222222222222223E-2</v>
      </c>
      <c r="J34" s="106">
        <f t="shared" si="2"/>
        <v>0</v>
      </c>
      <c r="K34" s="106">
        <f t="shared" si="2"/>
        <v>2.1527777777777781E-2</v>
      </c>
      <c r="L34" s="106">
        <f t="shared" si="2"/>
        <v>0</v>
      </c>
      <c r="M34" s="106">
        <f t="shared" si="2"/>
        <v>0</v>
      </c>
      <c r="N34" s="106">
        <f t="shared" si="2"/>
        <v>0</v>
      </c>
      <c r="O34" s="107"/>
      <c r="P34" s="108">
        <f t="shared" si="2"/>
        <v>0.3027777777777777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85" t="s">
        <v>68</v>
      </c>
      <c r="C36" s="188"/>
      <c r="D36" s="189"/>
      <c r="E36" s="188"/>
      <c r="F36" s="189"/>
      <c r="G36" s="188"/>
      <c r="H36" s="189"/>
      <c r="I36" s="184"/>
      <c r="J36" s="184"/>
      <c r="K36" s="184"/>
      <c r="L36" s="184"/>
      <c r="M36" s="184"/>
      <c r="N36" s="184"/>
      <c r="O36" s="184"/>
      <c r="P36" s="184"/>
    </row>
    <row r="37" spans="2:16" ht="18" customHeight="1" x14ac:dyDescent="0.25">
      <c r="B37" s="186"/>
      <c r="C37" s="184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</row>
    <row r="38" spans="2:16" ht="18" customHeight="1" x14ac:dyDescent="0.25">
      <c r="B38" s="186"/>
      <c r="C38" s="184" t="s">
        <v>180</v>
      </c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</row>
    <row r="39" spans="2:16" ht="18" customHeight="1" x14ac:dyDescent="0.25">
      <c r="B39" s="186"/>
      <c r="C39" s="184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</row>
    <row r="40" spans="2:16" ht="18" customHeight="1" x14ac:dyDescent="0.25">
      <c r="B40" s="186"/>
      <c r="C40" s="184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</row>
    <row r="41" spans="2:16" ht="18" customHeight="1" x14ac:dyDescent="0.25">
      <c r="B41" s="187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1" t="s">
        <v>69</v>
      </c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3"/>
    </row>
    <row r="44" spans="2:16" ht="14.1" customHeight="1" x14ac:dyDescent="0.25">
      <c r="B44" s="174" t="s">
        <v>197</v>
      </c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6"/>
    </row>
    <row r="45" spans="2:16" ht="14.1" customHeight="1" x14ac:dyDescent="0.25"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9"/>
    </row>
    <row r="46" spans="2:16" ht="14.1" customHeight="1" x14ac:dyDescent="0.25">
      <c r="B46" s="180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9"/>
    </row>
    <row r="47" spans="2:16" ht="14.1" customHeight="1" x14ac:dyDescent="0.25">
      <c r="B47" s="181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3"/>
    </row>
    <row r="48" spans="2:16" ht="14.1" customHeight="1" x14ac:dyDescent="0.25">
      <c r="B48" s="155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7"/>
    </row>
    <row r="49" spans="2:16" ht="14.1" customHeight="1" x14ac:dyDescent="0.25">
      <c r="B49" s="155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7"/>
    </row>
    <row r="50" spans="2:16" ht="14.1" customHeight="1" x14ac:dyDescent="0.25">
      <c r="B50" s="155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7"/>
    </row>
    <row r="51" spans="2:16" ht="14.1" customHeight="1" x14ac:dyDescent="0.25">
      <c r="B51" s="155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7"/>
    </row>
    <row r="52" spans="2:16" ht="14.1" customHeight="1" thickBot="1" x14ac:dyDescent="0.3">
      <c r="B52" s="158"/>
      <c r="C52" s="159"/>
      <c r="D52" s="156"/>
      <c r="E52" s="156"/>
      <c r="F52" s="156"/>
      <c r="G52" s="159"/>
      <c r="H52" s="159"/>
      <c r="I52" s="159"/>
      <c r="J52" s="159"/>
      <c r="K52" s="159"/>
      <c r="L52" s="159"/>
      <c r="M52" s="159"/>
      <c r="N52" s="159"/>
      <c r="O52" s="159"/>
      <c r="P52" s="160"/>
    </row>
    <row r="53" spans="2:16" ht="14.1" customHeight="1" thickTop="1" thickBot="1" x14ac:dyDescent="0.3">
      <c r="B53" s="161" t="s">
        <v>167</v>
      </c>
      <c r="C53" s="162"/>
      <c r="D53" s="98"/>
      <c r="E53" s="98"/>
      <c r="F53" s="98"/>
      <c r="G53" s="165"/>
      <c r="H53" s="166"/>
      <c r="I53" s="166"/>
      <c r="J53" s="166"/>
      <c r="K53" s="166"/>
      <c r="L53" s="166"/>
      <c r="M53" s="166"/>
      <c r="N53" s="166"/>
      <c r="O53" s="166"/>
      <c r="P53" s="167"/>
    </row>
    <row r="54" spans="2:16" ht="14.1" customHeight="1" thickTop="1" thickBot="1" x14ac:dyDescent="0.3">
      <c r="B54" s="163" t="s">
        <v>166</v>
      </c>
      <c r="C54" s="164"/>
      <c r="D54" s="164"/>
      <c r="E54" s="164"/>
      <c r="F54" s="98">
        <v>1544</v>
      </c>
      <c r="G54" s="168"/>
      <c r="H54" s="169"/>
      <c r="I54" s="169"/>
      <c r="J54" s="169"/>
      <c r="K54" s="169"/>
      <c r="L54" s="169"/>
      <c r="M54" s="169"/>
      <c r="N54" s="169"/>
      <c r="O54" s="169"/>
      <c r="P54" s="170"/>
    </row>
    <row r="55" spans="2:16" ht="13.5" customHeight="1" thickTop="1" x14ac:dyDescent="0.25"/>
    <row r="56" spans="2:16" ht="17.25" customHeight="1" x14ac:dyDescent="0.25">
      <c r="B56" s="142" t="s">
        <v>70</v>
      </c>
      <c r="C56" s="142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43" t="s">
        <v>71</v>
      </c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5"/>
      <c r="N57" s="146" t="s">
        <v>72</v>
      </c>
      <c r="O57" s="144"/>
      <c r="P57" s="147"/>
    </row>
    <row r="58" spans="2:16" ht="17.100000000000001" customHeight="1" x14ac:dyDescent="0.25">
      <c r="B58" s="148" t="s">
        <v>73</v>
      </c>
      <c r="C58" s="149"/>
      <c r="D58" s="150"/>
      <c r="E58" s="148" t="s">
        <v>74</v>
      </c>
      <c r="F58" s="149"/>
      <c r="G58" s="150"/>
      <c r="H58" s="149" t="s">
        <v>75</v>
      </c>
      <c r="I58" s="149"/>
      <c r="J58" s="149"/>
      <c r="K58" s="151" t="s">
        <v>76</v>
      </c>
      <c r="L58" s="149"/>
      <c r="M58" s="152"/>
      <c r="N58" s="153"/>
      <c r="O58" s="149"/>
      <c r="P58" s="154"/>
    </row>
    <row r="59" spans="2:16" ht="20.100000000000001" customHeight="1" x14ac:dyDescent="0.25">
      <c r="B59" s="130" t="s">
        <v>77</v>
      </c>
      <c r="C59" s="131"/>
      <c r="D59" s="30" t="b">
        <v>1</v>
      </c>
      <c r="E59" s="130" t="s">
        <v>78</v>
      </c>
      <c r="F59" s="131"/>
      <c r="G59" s="30" t="b">
        <v>1</v>
      </c>
      <c r="H59" s="138" t="s">
        <v>79</v>
      </c>
      <c r="I59" s="131"/>
      <c r="J59" s="30" t="b">
        <v>1</v>
      </c>
      <c r="K59" s="138" t="s">
        <v>80</v>
      </c>
      <c r="L59" s="131"/>
      <c r="M59" s="30" t="b">
        <v>1</v>
      </c>
      <c r="N59" s="139" t="s">
        <v>81</v>
      </c>
      <c r="O59" s="131"/>
      <c r="P59" s="30" t="b">
        <v>1</v>
      </c>
    </row>
    <row r="60" spans="2:16" ht="20.100000000000001" customHeight="1" x14ac:dyDescent="0.25">
      <c r="B60" s="130" t="s">
        <v>82</v>
      </c>
      <c r="C60" s="131"/>
      <c r="D60" s="30" t="b">
        <v>1</v>
      </c>
      <c r="E60" s="130" t="s">
        <v>83</v>
      </c>
      <c r="F60" s="131"/>
      <c r="G60" s="30" t="b">
        <v>1</v>
      </c>
      <c r="H60" s="138" t="s">
        <v>84</v>
      </c>
      <c r="I60" s="131"/>
      <c r="J60" s="30" t="b">
        <v>1</v>
      </c>
      <c r="K60" s="138" t="s">
        <v>85</v>
      </c>
      <c r="L60" s="131"/>
      <c r="M60" s="30" t="b">
        <v>1</v>
      </c>
      <c r="N60" s="139" t="s">
        <v>86</v>
      </c>
      <c r="O60" s="131"/>
      <c r="P60" s="30" t="b">
        <v>1</v>
      </c>
    </row>
    <row r="61" spans="2:16" ht="20.100000000000001" customHeight="1" x14ac:dyDescent="0.25">
      <c r="B61" s="130" t="s">
        <v>87</v>
      </c>
      <c r="C61" s="131"/>
      <c r="D61" s="30" t="b">
        <v>1</v>
      </c>
      <c r="E61" s="130" t="s">
        <v>88</v>
      </c>
      <c r="F61" s="131"/>
      <c r="G61" s="30" t="b">
        <v>1</v>
      </c>
      <c r="H61" s="138" t="s">
        <v>89</v>
      </c>
      <c r="I61" s="131"/>
      <c r="J61" s="30" t="b">
        <v>1</v>
      </c>
      <c r="K61" s="138" t="s">
        <v>90</v>
      </c>
      <c r="L61" s="131"/>
      <c r="M61" s="30" t="b">
        <v>1</v>
      </c>
      <c r="N61" s="139" t="s">
        <v>91</v>
      </c>
      <c r="O61" s="131"/>
      <c r="P61" s="30" t="b">
        <v>1</v>
      </c>
    </row>
    <row r="62" spans="2:16" ht="20.100000000000001" customHeight="1" x14ac:dyDescent="0.25">
      <c r="B62" s="138" t="s">
        <v>89</v>
      </c>
      <c r="C62" s="131"/>
      <c r="D62" s="30" t="b">
        <v>1</v>
      </c>
      <c r="E62" s="130" t="s">
        <v>92</v>
      </c>
      <c r="F62" s="131"/>
      <c r="G62" s="30" t="b">
        <v>1</v>
      </c>
      <c r="H62" s="138" t="s">
        <v>93</v>
      </c>
      <c r="I62" s="131"/>
      <c r="J62" s="30" t="b">
        <v>0</v>
      </c>
      <c r="K62" s="138" t="s">
        <v>94</v>
      </c>
      <c r="L62" s="131"/>
      <c r="M62" s="30" t="b">
        <v>1</v>
      </c>
      <c r="N62" s="139" t="s">
        <v>84</v>
      </c>
      <c r="O62" s="131"/>
      <c r="P62" s="30" t="b">
        <v>1</v>
      </c>
    </row>
    <row r="63" spans="2:16" ht="20.100000000000001" customHeight="1" x14ac:dyDescent="0.25">
      <c r="B63" s="138" t="s">
        <v>95</v>
      </c>
      <c r="C63" s="131"/>
      <c r="D63" s="30" t="b">
        <v>1</v>
      </c>
      <c r="E63" s="130" t="s">
        <v>96</v>
      </c>
      <c r="F63" s="131"/>
      <c r="G63" s="30" t="b">
        <v>1</v>
      </c>
      <c r="H63" s="35"/>
      <c r="I63" s="36"/>
      <c r="J63" s="37"/>
      <c r="K63" s="138" t="s">
        <v>97</v>
      </c>
      <c r="L63" s="131"/>
      <c r="M63" s="30" t="b">
        <v>1</v>
      </c>
      <c r="N63" s="139" t="s">
        <v>165</v>
      </c>
      <c r="O63" s="131"/>
      <c r="P63" s="30" t="b">
        <v>1</v>
      </c>
    </row>
    <row r="64" spans="2:16" ht="20.100000000000001" customHeight="1" x14ac:dyDescent="0.25">
      <c r="B64" s="138" t="s">
        <v>98</v>
      </c>
      <c r="C64" s="131"/>
      <c r="D64" s="30" t="b">
        <v>0</v>
      </c>
      <c r="E64" s="130" t="s">
        <v>99</v>
      </c>
      <c r="F64" s="131"/>
      <c r="G64" s="30" t="b">
        <v>1</v>
      </c>
      <c r="H64" s="38"/>
      <c r="I64" s="39"/>
      <c r="J64" s="40"/>
      <c r="K64" s="140" t="s">
        <v>100</v>
      </c>
      <c r="L64" s="141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30" t="s">
        <v>163</v>
      </c>
      <c r="F65" s="131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32" t="s">
        <v>106</v>
      </c>
      <c r="C69" s="132"/>
      <c r="D69" s="48"/>
      <c r="E69" s="48"/>
      <c r="F69" s="134" t="s">
        <v>107</v>
      </c>
      <c r="G69" s="136" t="s">
        <v>108</v>
      </c>
      <c r="H69" s="48"/>
      <c r="I69" s="132" t="s">
        <v>109</v>
      </c>
      <c r="J69" s="132"/>
      <c r="K69" s="48"/>
      <c r="L69" s="49" t="s">
        <v>101</v>
      </c>
      <c r="M69" s="50" t="s">
        <v>102</v>
      </c>
      <c r="N69" s="50" t="s">
        <v>103</v>
      </c>
      <c r="O69" s="50" t="s">
        <v>104</v>
      </c>
      <c r="P69" s="51" t="s">
        <v>105</v>
      </c>
    </row>
    <row r="70" spans="2:17" ht="9.9499999999999993" customHeight="1" thickBot="1" x14ac:dyDescent="0.25">
      <c r="B70" s="133"/>
      <c r="C70" s="133"/>
      <c r="D70" s="52"/>
      <c r="E70" s="53"/>
      <c r="F70" s="135"/>
      <c r="G70" s="137"/>
      <c r="H70" s="54"/>
      <c r="I70" s="133"/>
      <c r="J70" s="133"/>
      <c r="K70" s="48"/>
      <c r="L70" s="55" t="s">
        <v>110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111</v>
      </c>
      <c r="C71" s="59" t="s">
        <v>112</v>
      </c>
      <c r="D71" s="60" t="s">
        <v>113</v>
      </c>
      <c r="E71" s="61" t="s">
        <v>114</v>
      </c>
      <c r="F71" s="59" t="s">
        <v>112</v>
      </c>
      <c r="G71" s="96" t="s">
        <v>113</v>
      </c>
      <c r="H71" s="62"/>
      <c r="I71" s="63" t="s">
        <v>115</v>
      </c>
      <c r="J71" s="31">
        <v>0</v>
      </c>
      <c r="K71" s="64" t="s">
        <v>173</v>
      </c>
      <c r="L71" s="31">
        <v>0</v>
      </c>
      <c r="M71" s="63" t="s">
        <v>116</v>
      </c>
      <c r="N71" s="31">
        <v>0</v>
      </c>
      <c r="O71" s="65" t="s">
        <v>117</v>
      </c>
      <c r="P71" s="31">
        <v>2</v>
      </c>
      <c r="Q71" s="69"/>
    </row>
    <row r="72" spans="2:17" ht="20.100000000000001" customHeight="1" x14ac:dyDescent="0.25">
      <c r="B72" s="66" t="s">
        <v>118</v>
      </c>
      <c r="C72" s="87">
        <v>-153.666</v>
      </c>
      <c r="D72" s="217">
        <v>-155.11699999999999</v>
      </c>
      <c r="E72" s="74" t="s">
        <v>119</v>
      </c>
      <c r="F72" s="87">
        <v>22</v>
      </c>
      <c r="G72" s="213">
        <v>20</v>
      </c>
      <c r="H72" s="82"/>
      <c r="I72" s="63" t="s">
        <v>120</v>
      </c>
      <c r="J72" s="31">
        <v>0</v>
      </c>
      <c r="K72" s="64" t="s">
        <v>174</v>
      </c>
      <c r="L72" s="31">
        <v>0</v>
      </c>
      <c r="M72" s="64" t="s">
        <v>121</v>
      </c>
      <c r="N72" s="31">
        <v>0</v>
      </c>
      <c r="O72" s="64" t="s">
        <v>171</v>
      </c>
      <c r="P72" s="31">
        <v>0</v>
      </c>
      <c r="Q72" s="69">
        <v>0</v>
      </c>
    </row>
    <row r="73" spans="2:17" ht="20.100000000000001" customHeight="1" x14ac:dyDescent="0.25">
      <c r="B73" s="66" t="s">
        <v>122</v>
      </c>
      <c r="C73" s="87">
        <v>-133.93</v>
      </c>
      <c r="D73" s="217">
        <v>-135.53</v>
      </c>
      <c r="E73" s="75" t="s">
        <v>123</v>
      </c>
      <c r="F73" s="88">
        <v>31</v>
      </c>
      <c r="G73" s="214">
        <v>40</v>
      </c>
      <c r="H73" s="82"/>
      <c r="I73" s="63" t="s">
        <v>124</v>
      </c>
      <c r="J73" s="31">
        <v>0</v>
      </c>
      <c r="K73" s="64" t="s">
        <v>125</v>
      </c>
      <c r="L73" s="31">
        <v>0</v>
      </c>
      <c r="M73" s="64" t="s">
        <v>126</v>
      </c>
      <c r="N73" s="31">
        <v>0</v>
      </c>
      <c r="O73" s="64" t="s">
        <v>172</v>
      </c>
      <c r="P73" s="31">
        <v>0</v>
      </c>
      <c r="Q73" s="69">
        <v>1</v>
      </c>
    </row>
    <row r="74" spans="2:17" ht="20.100000000000001" customHeight="1" x14ac:dyDescent="0.25">
      <c r="B74" s="66" t="s">
        <v>127</v>
      </c>
      <c r="C74" s="87">
        <v>-210.78</v>
      </c>
      <c r="D74" s="217">
        <v>-211.703</v>
      </c>
      <c r="E74" s="75" t="s">
        <v>128</v>
      </c>
      <c r="F74" s="92">
        <v>10</v>
      </c>
      <c r="G74" s="215">
        <v>10</v>
      </c>
      <c r="H74" s="82"/>
      <c r="I74" s="63" t="s">
        <v>129</v>
      </c>
      <c r="J74" s="31">
        <v>0</v>
      </c>
      <c r="K74" s="64" t="s">
        <v>130</v>
      </c>
      <c r="L74" s="31">
        <v>0</v>
      </c>
      <c r="M74" s="63" t="s">
        <v>131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132</v>
      </c>
      <c r="C75" s="87">
        <v>-111.929</v>
      </c>
      <c r="D75" s="217">
        <v>-113.155</v>
      </c>
      <c r="E75" s="75" t="s">
        <v>133</v>
      </c>
      <c r="F75" s="92">
        <v>50</v>
      </c>
      <c r="G75" s="215">
        <v>50</v>
      </c>
      <c r="H75" s="83"/>
      <c r="I75" s="63" t="s">
        <v>134</v>
      </c>
      <c r="J75" s="31">
        <v>0</v>
      </c>
      <c r="K75" s="64" t="s">
        <v>135</v>
      </c>
      <c r="L75" s="31">
        <v>0</v>
      </c>
      <c r="M75" s="63" t="s">
        <v>136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137</v>
      </c>
      <c r="C76" s="87">
        <v>25.943999999999999</v>
      </c>
      <c r="D76" s="217">
        <v>24.186</v>
      </c>
      <c r="E76" s="75" t="s">
        <v>138</v>
      </c>
      <c r="F76" s="92">
        <v>30</v>
      </c>
      <c r="G76" s="215">
        <v>30</v>
      </c>
      <c r="H76" s="83"/>
      <c r="I76" s="63" t="s">
        <v>139</v>
      </c>
      <c r="J76" s="31">
        <v>0</v>
      </c>
      <c r="K76" s="63" t="s">
        <v>140</v>
      </c>
      <c r="L76" s="31">
        <v>0</v>
      </c>
      <c r="M76" s="64" t="s">
        <v>141</v>
      </c>
      <c r="N76" s="31">
        <v>0</v>
      </c>
      <c r="O76" s="48"/>
      <c r="P76" s="48"/>
    </row>
    <row r="77" spans="2:17" ht="20.100000000000001" customHeight="1" x14ac:dyDescent="0.25">
      <c r="B77" s="66" t="s">
        <v>142</v>
      </c>
      <c r="C77" s="87">
        <v>30.364999999999998</v>
      </c>
      <c r="D77" s="217">
        <v>28.286999999999999</v>
      </c>
      <c r="E77" s="75" t="s">
        <v>143</v>
      </c>
      <c r="F77" s="92">
        <v>150</v>
      </c>
      <c r="G77" s="215">
        <v>150</v>
      </c>
      <c r="H77" s="82"/>
      <c r="I77" s="63" t="s">
        <v>144</v>
      </c>
      <c r="J77" s="31">
        <v>0</v>
      </c>
      <c r="K77" s="63" t="s">
        <v>145</v>
      </c>
      <c r="L77" s="31">
        <v>0</v>
      </c>
      <c r="M77" s="64" t="s">
        <v>146</v>
      </c>
      <c r="N77" s="31">
        <v>0</v>
      </c>
      <c r="O77" s="48"/>
      <c r="P77" s="48"/>
    </row>
    <row r="78" spans="2:17" ht="20.100000000000001" customHeight="1" x14ac:dyDescent="0.25">
      <c r="B78" s="66" t="s">
        <v>147</v>
      </c>
      <c r="C78" s="87">
        <v>22.84</v>
      </c>
      <c r="D78" s="217">
        <v>21.137</v>
      </c>
      <c r="E78" s="75" t="s">
        <v>148</v>
      </c>
      <c r="F78" s="89"/>
      <c r="G78" s="216"/>
      <c r="H78" s="82"/>
      <c r="I78" s="64" t="s">
        <v>149</v>
      </c>
      <c r="J78" s="31">
        <v>0</v>
      </c>
      <c r="K78" s="63" t="s">
        <v>150</v>
      </c>
      <c r="L78" s="31">
        <v>0</v>
      </c>
      <c r="M78" s="67" t="s">
        <v>151</v>
      </c>
      <c r="N78" s="31">
        <v>0</v>
      </c>
      <c r="O78" s="48"/>
      <c r="P78" s="48"/>
    </row>
    <row r="79" spans="2:17" ht="20.100000000000001" customHeight="1" x14ac:dyDescent="0.25">
      <c r="B79" s="66" t="s">
        <v>152</v>
      </c>
      <c r="C79" s="87">
        <v>23.562000000000001</v>
      </c>
      <c r="D79" s="217">
        <v>21.882999999999999</v>
      </c>
      <c r="E79" s="74" t="s">
        <v>153</v>
      </c>
      <c r="F79" s="87">
        <v>20</v>
      </c>
      <c r="G79" s="213">
        <v>11</v>
      </c>
      <c r="H79" s="82"/>
      <c r="I79" s="64" t="s">
        <v>154</v>
      </c>
      <c r="J79" s="31">
        <v>0</v>
      </c>
      <c r="K79" s="64" t="s">
        <v>155</v>
      </c>
      <c r="L79" s="31">
        <v>0</v>
      </c>
      <c r="M79" s="64" t="s">
        <v>156</v>
      </c>
      <c r="N79" s="31">
        <v>0</v>
      </c>
      <c r="O79" s="47"/>
      <c r="P79" s="47"/>
    </row>
    <row r="80" spans="2:17" ht="20.100000000000001" customHeight="1" x14ac:dyDescent="0.25">
      <c r="B80" s="68" t="s">
        <v>157</v>
      </c>
      <c r="C80" s="90">
        <v>3.65E-5</v>
      </c>
      <c r="D80" s="218">
        <v>3.57E-5</v>
      </c>
      <c r="E80" s="75" t="s">
        <v>158</v>
      </c>
      <c r="F80" s="88">
        <v>35</v>
      </c>
      <c r="G80" s="214">
        <v>78</v>
      </c>
      <c r="H80" s="82"/>
      <c r="I80" s="64" t="s">
        <v>159</v>
      </c>
      <c r="J80" s="31">
        <v>0</v>
      </c>
      <c r="K80" s="63" t="s">
        <v>160</v>
      </c>
      <c r="L80" s="31">
        <v>4</v>
      </c>
      <c r="M80" s="64" t="s">
        <v>161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94" t="s">
        <v>162</v>
      </c>
      <c r="C84" s="194"/>
    </row>
    <row r="85" spans="2:16" ht="15" customHeight="1" x14ac:dyDescent="0.25">
      <c r="B85" s="195" t="s">
        <v>186</v>
      </c>
      <c r="C85" s="196"/>
      <c r="D85" s="196"/>
      <c r="E85" s="196"/>
      <c r="F85" s="196"/>
      <c r="G85" s="196"/>
      <c r="H85" s="196"/>
      <c r="I85" s="196"/>
      <c r="J85" s="196"/>
      <c r="K85" s="196"/>
      <c r="L85" s="196"/>
      <c r="M85" s="196"/>
      <c r="N85" s="196"/>
      <c r="O85" s="196"/>
      <c r="P85" s="197"/>
    </row>
    <row r="86" spans="2:16" ht="15" customHeight="1" x14ac:dyDescent="0.25">
      <c r="B86" s="177" t="s">
        <v>199</v>
      </c>
      <c r="C86" s="178"/>
      <c r="D86" s="178"/>
      <c r="E86" s="178"/>
      <c r="F86" s="178"/>
      <c r="G86" s="178"/>
      <c r="H86" s="178"/>
      <c r="I86" s="178"/>
      <c r="J86" s="178"/>
      <c r="K86" s="178"/>
      <c r="L86" s="178"/>
      <c r="M86" s="178"/>
      <c r="N86" s="178"/>
      <c r="O86" s="178"/>
      <c r="P86" s="179"/>
    </row>
    <row r="87" spans="2:16" ht="15" customHeight="1" x14ac:dyDescent="0.25">
      <c r="B87" s="207"/>
      <c r="C87" s="208"/>
      <c r="D87" s="208"/>
      <c r="E87" s="208"/>
      <c r="F87" s="208"/>
      <c r="G87" s="208"/>
      <c r="H87" s="208"/>
      <c r="I87" s="208"/>
      <c r="J87" s="208"/>
      <c r="K87" s="208"/>
      <c r="L87" s="208"/>
      <c r="M87" s="208"/>
      <c r="N87" s="208"/>
      <c r="O87" s="208"/>
      <c r="P87" s="209"/>
    </row>
    <row r="88" spans="2:16" ht="15" customHeight="1" x14ac:dyDescent="0.25">
      <c r="B88" s="207"/>
      <c r="C88" s="208"/>
      <c r="D88" s="208"/>
      <c r="E88" s="208"/>
      <c r="F88" s="208"/>
      <c r="G88" s="208"/>
      <c r="H88" s="208"/>
      <c r="I88" s="208"/>
      <c r="J88" s="208"/>
      <c r="K88" s="208"/>
      <c r="L88" s="208"/>
      <c r="M88" s="208"/>
      <c r="N88" s="208"/>
      <c r="O88" s="208"/>
      <c r="P88" s="209"/>
    </row>
    <row r="89" spans="2:16" ht="15" customHeight="1" x14ac:dyDescent="0.25">
      <c r="B89" s="210"/>
      <c r="C89" s="202"/>
      <c r="D89" s="202"/>
      <c r="E89" s="202"/>
      <c r="F89" s="202"/>
      <c r="G89" s="202"/>
      <c r="H89" s="202"/>
      <c r="I89" s="202"/>
      <c r="J89" s="202"/>
      <c r="K89" s="202"/>
      <c r="L89" s="202"/>
      <c r="M89" s="202"/>
      <c r="N89" s="202"/>
      <c r="O89" s="202"/>
      <c r="P89" s="203"/>
    </row>
    <row r="90" spans="2:16" ht="15" customHeight="1" x14ac:dyDescent="0.25">
      <c r="B90" s="207"/>
      <c r="C90" s="208"/>
      <c r="D90" s="208"/>
      <c r="E90" s="208"/>
      <c r="F90" s="208"/>
      <c r="G90" s="208"/>
      <c r="H90" s="208"/>
      <c r="I90" s="208"/>
      <c r="J90" s="208"/>
      <c r="K90" s="208"/>
      <c r="L90" s="208"/>
      <c r="M90" s="208"/>
      <c r="N90" s="208"/>
      <c r="O90" s="208"/>
      <c r="P90" s="209"/>
    </row>
    <row r="91" spans="2:16" ht="15" customHeight="1" x14ac:dyDescent="0.25">
      <c r="B91" s="207"/>
      <c r="C91" s="208"/>
      <c r="D91" s="208"/>
      <c r="E91" s="208"/>
      <c r="F91" s="208"/>
      <c r="G91" s="208"/>
      <c r="H91" s="208"/>
      <c r="I91" s="208"/>
      <c r="J91" s="208"/>
      <c r="K91" s="208"/>
      <c r="L91" s="208"/>
      <c r="M91" s="208"/>
      <c r="N91" s="208"/>
      <c r="O91" s="208"/>
      <c r="P91" s="209"/>
    </row>
    <row r="92" spans="2:16" ht="15" customHeight="1" x14ac:dyDescent="0.25">
      <c r="B92" s="201"/>
      <c r="C92" s="202"/>
      <c r="D92" s="202"/>
      <c r="E92" s="202"/>
      <c r="F92" s="202"/>
      <c r="G92" s="202"/>
      <c r="H92" s="202"/>
      <c r="I92" s="202"/>
      <c r="J92" s="202"/>
      <c r="K92" s="202"/>
      <c r="L92" s="202"/>
      <c r="M92" s="202"/>
      <c r="N92" s="202"/>
      <c r="O92" s="202"/>
      <c r="P92" s="203"/>
    </row>
    <row r="93" spans="2:16" ht="15" customHeight="1" x14ac:dyDescent="0.25">
      <c r="B93" s="201"/>
      <c r="C93" s="202"/>
      <c r="D93" s="202"/>
      <c r="E93" s="202"/>
      <c r="F93" s="202"/>
      <c r="G93" s="202"/>
      <c r="H93" s="202"/>
      <c r="I93" s="202"/>
      <c r="J93" s="202"/>
      <c r="K93" s="202"/>
      <c r="L93" s="202"/>
      <c r="M93" s="202"/>
      <c r="N93" s="202"/>
      <c r="O93" s="202"/>
      <c r="P93" s="203"/>
    </row>
    <row r="94" spans="2:16" ht="15" customHeight="1" x14ac:dyDescent="0.25">
      <c r="B94" s="201"/>
      <c r="C94" s="202"/>
      <c r="D94" s="202"/>
      <c r="E94" s="202"/>
      <c r="F94" s="202"/>
      <c r="G94" s="202"/>
      <c r="H94" s="202"/>
      <c r="I94" s="202"/>
      <c r="J94" s="202"/>
      <c r="K94" s="202"/>
      <c r="L94" s="202"/>
      <c r="M94" s="202"/>
      <c r="N94" s="202"/>
      <c r="O94" s="202"/>
      <c r="P94" s="203"/>
    </row>
    <row r="95" spans="2:16" ht="15" customHeight="1" x14ac:dyDescent="0.25">
      <c r="B95" s="201"/>
      <c r="C95" s="202"/>
      <c r="D95" s="202"/>
      <c r="E95" s="202"/>
      <c r="F95" s="202"/>
      <c r="G95" s="202"/>
      <c r="H95" s="202"/>
      <c r="I95" s="202"/>
      <c r="J95" s="202"/>
      <c r="K95" s="202"/>
      <c r="L95" s="202"/>
      <c r="M95" s="202"/>
      <c r="N95" s="202"/>
      <c r="O95" s="202"/>
      <c r="P95" s="203"/>
    </row>
    <row r="96" spans="2:16" ht="15" customHeight="1" x14ac:dyDescent="0.25">
      <c r="B96" s="201"/>
      <c r="C96" s="202"/>
      <c r="D96" s="202"/>
      <c r="E96" s="202"/>
      <c r="F96" s="202"/>
      <c r="G96" s="202"/>
      <c r="H96" s="202"/>
      <c r="I96" s="202"/>
      <c r="J96" s="202"/>
      <c r="K96" s="202"/>
      <c r="L96" s="202"/>
      <c r="M96" s="202"/>
      <c r="N96" s="202"/>
      <c r="O96" s="202"/>
      <c r="P96" s="203"/>
    </row>
    <row r="97" spans="2:16" ht="15" customHeight="1" x14ac:dyDescent="0.25">
      <c r="B97" s="201"/>
      <c r="C97" s="202"/>
      <c r="D97" s="202"/>
      <c r="E97" s="202"/>
      <c r="F97" s="202"/>
      <c r="G97" s="202"/>
      <c r="H97" s="202"/>
      <c r="I97" s="202"/>
      <c r="J97" s="202"/>
      <c r="K97" s="202"/>
      <c r="L97" s="202"/>
      <c r="M97" s="202"/>
      <c r="N97" s="202"/>
      <c r="O97" s="202"/>
      <c r="P97" s="203"/>
    </row>
    <row r="98" spans="2:16" ht="15" customHeight="1" x14ac:dyDescent="0.25">
      <c r="B98" s="201"/>
      <c r="C98" s="202"/>
      <c r="D98" s="202"/>
      <c r="E98" s="202"/>
      <c r="F98" s="202"/>
      <c r="G98" s="202"/>
      <c r="H98" s="202"/>
      <c r="I98" s="202"/>
      <c r="J98" s="202"/>
      <c r="K98" s="202"/>
      <c r="L98" s="202"/>
      <c r="M98" s="202"/>
      <c r="N98" s="202"/>
      <c r="O98" s="202"/>
      <c r="P98" s="203"/>
    </row>
    <row r="99" spans="2:16" ht="15" customHeight="1" x14ac:dyDescent="0.25">
      <c r="B99" s="204"/>
      <c r="C99" s="205"/>
      <c r="D99" s="205"/>
      <c r="E99" s="205"/>
      <c r="F99" s="205"/>
      <c r="G99" s="205"/>
      <c r="H99" s="205"/>
      <c r="I99" s="205"/>
      <c r="J99" s="205"/>
      <c r="K99" s="205"/>
      <c r="L99" s="205"/>
      <c r="M99" s="205"/>
      <c r="N99" s="205"/>
      <c r="O99" s="205"/>
      <c r="P99" s="206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2025-04-02T01:52:44Z</dcterms:modified>
</cp:coreProperties>
</file>