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 s="1"/>
  <c r="D18" i="1" l="1"/>
  <c r="D19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<sst xmlns="http://schemas.openxmlformats.org/spreadsheetml/2006/main" count="210" uniqueCount="193">
  <si>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</si>
  <si>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</si>
  <si>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</si>
  <si>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</si>
  <si>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</si>
  <si>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</si>
  <si>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</si>
  <si>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</si>
  <si>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</si>
  <si>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</si>
  <si>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</si>
  <si>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</si>
  <si>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</si>
  <si>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</si>
  <si>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</si>
  <si>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</si>
  <si>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</si>
  <si>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</si>
  <si>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</si>
  <si>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</si>
  <si>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</si>
  <si>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</si>
  <si>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</si>
  <si>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</si>
  <si>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</si>
  <si>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</si>
  <si>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</si>
  <si>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</si>
  <si>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</si>
  <si>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</si>
  <si>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</si>
  <si>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</si>
  <si>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</si>
  <si>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</si>
  <si>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</si>
  <si>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</si>
  <si>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</si>
  <si>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</si>
  <si>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</si>
  <si>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</si>
  <si>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</si>
  <si>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</si>
  <si>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</si>
  <si>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</si>
  <si>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</si>
  <si>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</si>
  <si>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</si>
  <si>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</si>
  <si>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</si>
  <si>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</si>
  <si>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</si>
  <si>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</si>
  <si>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</si>
  <si>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</si>
  <si>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</si>
  <si>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</si>
  <si>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</si>
  <si>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</si>
  <si>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</si>
  <si>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</si>
  <si>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</si>
  <si>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</si>
  <si>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</si>
  <si>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</si>
  <si>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</si>
  <si>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</si>
  <si>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</si>
  <si>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</si>
  <si>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</si>
  <si>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</si>
  <si>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</si>
  <si>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</si>
  <si>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</si>
  <si>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</si>
  <si>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</si>
  <si>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</si>
  <si>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</si>
  <si>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</si>
  <si>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</si>
  <si>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</si>
  <si>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</si>
  <si>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</si>
  <si>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</si>
  <si>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</si>
  <si>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</si>
  <si>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</si>
  <si>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</si>
  <si>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</si>
  <si>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</si>
  <si>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</si>
  <si>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</si>
  <si>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</si>
  <si>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</si>
  <si>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</si>
  <si>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</si>
  <si>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</si>
  <si>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</si>
  <si>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</si>
  <si>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</si>
  <si>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</si>
  <si>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</si>
  <si>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</si>
  <si>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</si>
  <si>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</si>
  <si>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</si>
  <si>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</si>
  <si>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</si>
  <si>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</si>
  <si>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</si>
  <si>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</si>
  <si>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</si>
  <si>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</si>
  <si>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</si>
  <si>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</si>
  <si>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</si>
  <si>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</si>
  <si>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</si>
  <si>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</si>
  <si>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</si>
  <si>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</si>
  <si>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</si>
  <si>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</si>
  <si>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</si>
  <si>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</si>
  <si>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</si>
  <si>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</si>
  <si>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</si>
  <si>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</si>
  <si>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</si>
  <si>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</si>
  <si>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</si>
  <si>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</si>
  <si>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</si>
  <si>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</si>
  <si>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</si>
  <si>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</si>
  <si>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</si>
  <si>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</si>
  <si>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</si>
  <si>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</si>
  <si>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</si>
  <si>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</si>
  <si>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</si>
  <si>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</si>
  <si>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</si>
  <si>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</si>
  <si>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</si>
  <si>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</si>
  <si>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</si>
  <si>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</si>
  <si>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</si>
  <si>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</si>
  <si>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</si>
  <si>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</si>
  <si>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</si>
  <si>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</si>
  <si>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</si>
  <si>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</si>
  <si>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</si>
  <si>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</si>
  <si>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</si>
  <si>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</si>
  <si>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</si>
  <si>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</si>
  <si>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</si>
  <si>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</si>
  <si>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</si>
  <si>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</si>
  <si>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</si>
  <si>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</si>
  <si>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</si>
  <si>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</si>
  <si>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</si>
  <si>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</si>
  <si>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</si>
  <si>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</si>
  <si>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</si>
  <si>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</si>
  <si>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</si>
  <si>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</si>
  <si>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</si>
  <si>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</si>
  <si>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</si>
  <si>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</si>
  <si>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</si>
  <si>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김부진</t>
    <phoneticPr fontId="3" type="noConversion"/>
  </si>
  <si>
    <t>OBS</t>
    <phoneticPr fontId="3" type="noConversion"/>
  </si>
  <si>
    <t>W</t>
    <phoneticPr fontId="3" type="noConversion"/>
  </si>
  <si>
    <t>1) 방풍막 연결</t>
    <phoneticPr fontId="3" type="noConversion"/>
  </si>
  <si>
    <t>ENG</t>
    <phoneticPr fontId="3" type="noConversion"/>
  </si>
  <si>
    <t xml:space="preserve"> 초반 고습및 천둥으로 인해 관측 대기중, </t>
    <phoneticPr fontId="3" type="noConversion"/>
  </si>
  <si>
    <t>W</t>
    <phoneticPr fontId="3" type="noConversion"/>
  </si>
  <si>
    <t>2) 장비실, 에어컨에서 벽면을 타고 흐른 물이 바닥에 조금 고임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</si>
</sst>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69" sqref="F69:F70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2" t="s">
        <v>0</v>
      </c>
      <c r="C2" s="19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3">
        <v>45737</v>
      </c>
      <c r="D3" s="194"/>
      <c r="E3" s="1"/>
      <c r="F3" s="1"/>
      <c r="G3" s="1"/>
      <c r="H3" s="1"/>
      <c r="I3" s="1"/>
      <c r="J3" s="1"/>
      <c r="K3" s="33" t="s">
        <v>2</v>
      </c>
      <c r="L3" s="195">
        <f>(P31-(P32+P33))/P31*100</f>
        <v>0</v>
      </c>
      <c r="M3" s="195"/>
      <c r="N3" s="33" t="s">
        <v>3</v>
      </c>
      <c r="O3" s="195">
        <f>(P31-P33)/P31*100</f>
        <v>100</v>
      </c>
      <c r="P3" s="195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2" t="s">
        <v>6</v>
      </c>
      <c r="C7" s="19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7">
        <v>0.75</v>
      </c>
      <c r="D9" s="121"/>
      <c r="E9" s="121">
        <v>15.6</v>
      </c>
      <c r="F9" s="121">
        <v>90</v>
      </c>
      <c r="G9" s="118" t="s">
        <v>187</v>
      </c>
      <c r="H9" s="121">
        <v>2.2000000000000002</v>
      </c>
      <c r="I9" s="118">
        <v>50</v>
      </c>
      <c r="J9" s="122">
        <f>IF(L9, 1, 0) + IF(M9, 2, 0) + IF(N9, 4, 0) + IF(O9, 8, 0) + IF(P9, 16, 0)</f>
        <v>12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0</v>
      </c>
    </row>
    <row r="10" spans="1:16" s="76" customFormat="1" ht="14.25" customHeight="1" x14ac:dyDescent="0.25">
      <c r="B10" s="77" t="s">
        <v>22</v>
      </c>
      <c r="C10" s="117">
        <v>0.9375</v>
      </c>
      <c r="D10" s="121"/>
      <c r="E10" s="121">
        <v>15</v>
      </c>
      <c r="F10" s="121">
        <v>91</v>
      </c>
      <c r="G10" s="118" t="s">
        <v>191</v>
      </c>
      <c r="H10" s="121">
        <v>1</v>
      </c>
      <c r="I10" s="124"/>
      <c r="J10" s="122">
        <f>IF(L10, 1, 0) + IF(M10, 2, 0) + IF(N10, 4, 0) + IF(O10, 8, 0) + IF(P10, 16, 0)</f>
        <v>12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5">
        <v>9.0277777777777776E-2</v>
      </c>
      <c r="D11" s="126"/>
      <c r="E11" s="126">
        <v>14</v>
      </c>
      <c r="F11" s="126">
        <v>91</v>
      </c>
      <c r="G11" s="118" t="s">
        <v>187</v>
      </c>
      <c r="H11" s="121">
        <v>0.6</v>
      </c>
      <c r="I11" s="127"/>
      <c r="J11" s="122">
        <f>IF(L11, 1, 0) + IF(M11, 2, 0) + IF(N11, 4, 0) + IF(O11, 8, 0) + IF(P11, 16, 0)</f>
        <v>12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23.340277777777779</v>
      </c>
      <c r="D12" s="12" t="e">
        <f>AVERAGE(D9:D11)</f>
        <v>#DIV/0!</v>
      </c>
      <c r="E12" s="12">
        <f>AVERAGE(E9:E11)</f>
        <v>14.866666666666667</v>
      </c>
      <c r="F12" s="13">
        <f>AVERAGE(F9:F11)</f>
        <v>90.666666666666671</v>
      </c>
      <c r="G12" s="14"/>
      <c r="H12" s="15">
        <f>AVERAGE(H9:H11)</f>
        <v>1.2666666666666668</v>
      </c>
      <c r="I12" s="16"/>
      <c r="J12" s="17">
        <f>AVERAGE(J9:J11)</f>
        <v>12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2" t="s">
        <v>25</v>
      </c>
      <c r="C14" s="19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6" t="s">
        <v>175</v>
      </c>
      <c r="D16" s="118" t="s">
        <v>177</v>
      </c>
      <c r="E16" s="118" t="s">
        <v>189</v>
      </c>
      <c r="F16" s="118"/>
      <c r="G16" s="118"/>
      <c r="H16" s="118"/>
      <c r="I16" s="118"/>
      <c r="J16" s="104"/>
      <c r="K16" s="104"/>
      <c r="L16" s="104"/>
      <c r="M16" s="104"/>
      <c r="N16" s="104"/>
      <c r="O16" s="104"/>
      <c r="P16" s="118" t="s">
        <v>186</v>
      </c>
    </row>
    <row r="17" spans="1:16" s="76" customFormat="1" ht="14.1" customHeight="1" x14ac:dyDescent="0.25">
      <c r="A17" s="32"/>
      <c r="B17" s="22" t="s">
        <v>41</v>
      </c>
      <c r="C17" s="117">
        <v>0.73611111111111116</v>
      </c>
      <c r="D17" s="117">
        <v>0.73749999999999993</v>
      </c>
      <c r="E17" s="117">
        <v>8.3333333333333329E-2</v>
      </c>
      <c r="F17" s="117"/>
      <c r="G17" s="117"/>
      <c r="H17" s="117"/>
      <c r="I17" s="117"/>
      <c r="J17" s="117"/>
      <c r="K17" s="103"/>
      <c r="L17" s="117"/>
      <c r="M17" s="103"/>
      <c r="N17" s="103"/>
      <c r="O17" s="103"/>
      <c r="P17" s="117">
        <v>0.10555555555555556</v>
      </c>
    </row>
    <row r="18" spans="1:16" s="76" customFormat="1" ht="14.1" customHeight="1" x14ac:dyDescent="0.25">
      <c r="A18" s="32"/>
      <c r="B18" s="22" t="s">
        <v>42</v>
      </c>
      <c r="C18" s="118">
        <v>12927</v>
      </c>
      <c r="D18" s="118">
        <f>C18+1</f>
        <v>12928</v>
      </c>
      <c r="E18" s="118">
        <f>D19+1</f>
        <v>12933</v>
      </c>
      <c r="F18" s="118"/>
      <c r="G18" s="118"/>
      <c r="H18" s="118"/>
      <c r="I18" s="118"/>
      <c r="J18" s="104"/>
      <c r="K18" s="103"/>
      <c r="L18" s="103"/>
      <c r="M18" s="103"/>
      <c r="N18" s="103"/>
      <c r="O18" s="103"/>
      <c r="P18" s="118">
        <f>MAX(C18:O19)+1</f>
        <v>12943</v>
      </c>
    </row>
    <row r="19" spans="1:16" s="76" customFormat="1" ht="14.1" customHeight="1" thickBot="1" x14ac:dyDescent="0.3">
      <c r="A19" s="32"/>
      <c r="B19" s="9" t="s">
        <v>43</v>
      </c>
      <c r="C19" s="81"/>
      <c r="D19" s="118">
        <f>D18+4</f>
        <v>12932</v>
      </c>
      <c r="E19" s="123">
        <f>E18+9</f>
        <v>12942</v>
      </c>
      <c r="F19" s="123"/>
      <c r="G19" s="123"/>
      <c r="H19" s="123"/>
      <c r="I19" s="123"/>
      <c r="J19" s="100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5</v>
      </c>
      <c r="E20" s="86">
        <f t="shared" ref="E20:O20" si="0">IF(ISNUMBER(E18),E19-E18+1,"")</f>
        <v>10</v>
      </c>
      <c r="F20" s="86" t="str">
        <f t="shared" si="0"/>
        <v/>
      </c>
      <c r="G20" s="86" t="str">
        <f t="shared" si="0"/>
        <v/>
      </c>
      <c r="H20" s="86" t="str">
        <f t="shared" si="0"/>
        <v/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2" t="s">
        <v>45</v>
      </c>
      <c r="C22" s="22" t="s">
        <v>21</v>
      </c>
      <c r="D22" s="22" t="s">
        <v>23</v>
      </c>
      <c r="E22" s="22" t="s">
        <v>46</v>
      </c>
      <c r="F22" s="203" t="s">
        <v>47</v>
      </c>
      <c r="G22" s="203"/>
      <c r="H22" s="203"/>
      <c r="I22" s="203"/>
      <c r="J22" s="22" t="s">
        <v>21</v>
      </c>
      <c r="K22" s="22" t="s">
        <v>23</v>
      </c>
      <c r="L22" s="22" t="s">
        <v>46</v>
      </c>
      <c r="M22" s="203" t="s">
        <v>47</v>
      </c>
      <c r="N22" s="203"/>
      <c r="O22" s="203"/>
      <c r="P22" s="203"/>
    </row>
    <row r="23" spans="1:16" ht="13.5" customHeight="1" x14ac:dyDescent="0.25">
      <c r="B23" s="202"/>
      <c r="C23" s="119"/>
      <c r="D23" s="119"/>
      <c r="E23" s="116" t="s">
        <v>180</v>
      </c>
      <c r="F23" s="201" t="s">
        <v>182</v>
      </c>
      <c r="G23" s="201"/>
      <c r="H23" s="201"/>
      <c r="I23" s="201"/>
      <c r="J23" s="120"/>
      <c r="K23" s="120"/>
      <c r="L23" s="118" t="s">
        <v>49</v>
      </c>
      <c r="M23" s="201" t="s">
        <v>183</v>
      </c>
      <c r="N23" s="201"/>
      <c r="O23" s="201"/>
      <c r="P23" s="201"/>
    </row>
    <row r="24" spans="1:16" ht="13.5" customHeight="1" x14ac:dyDescent="0.25">
      <c r="B24" s="202"/>
      <c r="C24" s="120"/>
      <c r="D24" s="120"/>
      <c r="E24" s="118" t="s">
        <v>176</v>
      </c>
      <c r="F24" s="201" t="s">
        <v>182</v>
      </c>
      <c r="G24" s="201"/>
      <c r="H24" s="201"/>
      <c r="I24" s="201"/>
      <c r="J24" s="120"/>
      <c r="K24" s="120"/>
      <c r="L24" s="118" t="s">
        <v>50</v>
      </c>
      <c r="M24" s="201" t="s">
        <v>178</v>
      </c>
      <c r="N24" s="201"/>
      <c r="O24" s="201"/>
      <c r="P24" s="201"/>
    </row>
    <row r="25" spans="1:16" ht="13.5" customHeight="1" x14ac:dyDescent="0.25">
      <c r="B25" s="202"/>
      <c r="C25" s="120"/>
      <c r="D25" s="120"/>
      <c r="E25" s="118" t="s">
        <v>184</v>
      </c>
      <c r="F25" s="201" t="s">
        <v>182</v>
      </c>
      <c r="G25" s="201"/>
      <c r="H25" s="201"/>
      <c r="I25" s="201"/>
      <c r="J25" s="120"/>
      <c r="K25" s="120"/>
      <c r="L25" s="118" t="s">
        <v>179</v>
      </c>
      <c r="M25" s="201" t="s">
        <v>182</v>
      </c>
      <c r="N25" s="201"/>
      <c r="O25" s="201"/>
      <c r="P25" s="201"/>
    </row>
    <row r="26" spans="1:16" ht="13.5" customHeight="1" x14ac:dyDescent="0.25">
      <c r="B26" s="202"/>
      <c r="C26" s="120"/>
      <c r="D26" s="120"/>
      <c r="E26" s="118" t="s">
        <v>49</v>
      </c>
      <c r="F26" s="201" t="s">
        <v>182</v>
      </c>
      <c r="G26" s="201"/>
      <c r="H26" s="201"/>
      <c r="I26" s="201"/>
      <c r="J26" s="120"/>
      <c r="K26" s="120"/>
      <c r="L26" s="118" t="s">
        <v>48</v>
      </c>
      <c r="M26" s="201" t="s">
        <v>178</v>
      </c>
      <c r="N26" s="201"/>
      <c r="O26" s="201"/>
      <c r="P26" s="201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92" t="s">
        <v>51</v>
      </c>
      <c r="C28" s="192"/>
      <c r="D28" s="19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0.16250000000000001</v>
      </c>
      <c r="D30" s="99"/>
      <c r="E30" s="99"/>
      <c r="F30" s="99"/>
      <c r="G30" s="99">
        <v>0.22222222222222221</v>
      </c>
      <c r="H30" s="99"/>
      <c r="I30" s="99"/>
      <c r="J30" s="99"/>
      <c r="K30" s="102"/>
      <c r="L30" s="99"/>
      <c r="M30" s="99"/>
      <c r="N30" s="99"/>
      <c r="O30" s="99"/>
      <c r="P30" s="91">
        <f>SUM(C30:J30,L30:N30)</f>
        <v>0.38472222222222219</v>
      </c>
    </row>
    <row r="31" spans="1:16" ht="14.1" customHeight="1" x14ac:dyDescent="0.25">
      <c r="B31" s="23" t="s">
        <v>170</v>
      </c>
      <c r="C31" s="109">
        <v>0.16250000000000001</v>
      </c>
      <c r="D31" s="110"/>
      <c r="E31" s="110"/>
      <c r="F31" s="114"/>
      <c r="G31" s="128">
        <v>0.22222222222222221</v>
      </c>
      <c r="H31" s="114"/>
      <c r="I31" s="114"/>
      <c r="J31" s="114"/>
      <c r="K31" s="110"/>
      <c r="L31" s="114"/>
      <c r="M31" s="114"/>
      <c r="N31" s="114"/>
      <c r="O31" s="115"/>
      <c r="P31" s="91">
        <f>SUM(C31:N31)</f>
        <v>0.38472222222222219</v>
      </c>
    </row>
    <row r="32" spans="1:16" ht="14.1" customHeight="1" x14ac:dyDescent="0.25">
      <c r="B32" s="23" t="s">
        <v>66</v>
      </c>
      <c r="C32" s="129">
        <v>0.16250000000000001</v>
      </c>
      <c r="D32" s="130"/>
      <c r="E32" s="130"/>
      <c r="F32" s="130"/>
      <c r="G32" s="130">
        <v>0.22222222222222221</v>
      </c>
      <c r="H32" s="130"/>
      <c r="I32" s="130"/>
      <c r="J32" s="130"/>
      <c r="K32" s="130"/>
      <c r="L32" s="130"/>
      <c r="M32" s="130"/>
      <c r="N32" s="130"/>
      <c r="O32" s="131"/>
      <c r="P32" s="91">
        <f>SUM(C32:N32)</f>
        <v>0.38472222222222219</v>
      </c>
    </row>
    <row r="33" spans="2:16" ht="14.1" customHeight="1" thickBot="1" x14ac:dyDescent="0.3">
      <c r="B33" s="23" t="s">
        <v>67</v>
      </c>
      <c r="C33" s="111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3"/>
      <c r="P33" s="95">
        <f>SUM(C33:N33)</f>
        <v>0</v>
      </c>
    </row>
    <row r="34" spans="2:16" ht="14.1" customHeight="1" x14ac:dyDescent="0.25">
      <c r="B34" s="70" t="s">
        <v>168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07"/>
      <c r="P34" s="108">
        <f t="shared" si="1"/>
        <v>0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7" t="s">
        <v>68</v>
      </c>
      <c r="C36" s="190"/>
      <c r="D36" s="190"/>
      <c r="E36" s="191"/>
      <c r="F36" s="191"/>
      <c r="G36" s="186"/>
      <c r="H36" s="186"/>
      <c r="I36" s="186"/>
      <c r="J36" s="186"/>
      <c r="K36" s="186"/>
      <c r="L36" s="186"/>
      <c r="M36" s="186"/>
      <c r="N36" s="186"/>
      <c r="O36" s="186"/>
      <c r="P36" s="186"/>
    </row>
    <row r="37" spans="2:16" ht="18" customHeight="1" x14ac:dyDescent="0.25">
      <c r="B37" s="188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</row>
    <row r="38" spans="2:16" ht="18" customHeight="1" x14ac:dyDescent="0.25">
      <c r="B38" s="188"/>
      <c r="C38" s="186" t="s">
        <v>181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</row>
    <row r="39" spans="2:16" ht="18" customHeight="1" x14ac:dyDescent="0.25">
      <c r="B39" s="188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</row>
    <row r="40" spans="2:16" ht="18" customHeight="1" x14ac:dyDescent="0.25">
      <c r="B40" s="188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</row>
    <row r="41" spans="2:16" ht="18" customHeight="1" x14ac:dyDescent="0.25">
      <c r="B41" s="189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3" t="s">
        <v>69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5"/>
    </row>
    <row r="44" spans="2:16" ht="14.1" customHeight="1" x14ac:dyDescent="0.25">
      <c r="B44" s="176" t="s">
        <v>190</v>
      </c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8"/>
    </row>
    <row r="45" spans="2:16" ht="14.1" customHeight="1" x14ac:dyDescent="0.25">
      <c r="B45" s="179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1"/>
    </row>
    <row r="46" spans="2:16" ht="14.1" customHeight="1" x14ac:dyDescent="0.25">
      <c r="B46" s="182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1"/>
    </row>
    <row r="47" spans="2:16" ht="14.1" customHeight="1" x14ac:dyDescent="0.25"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5"/>
    </row>
    <row r="48" spans="2:16" ht="14.1" customHeight="1" x14ac:dyDescent="0.25">
      <c r="B48" s="157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9"/>
    </row>
    <row r="49" spans="2:16" ht="14.1" customHeight="1" x14ac:dyDescent="0.25"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9"/>
    </row>
    <row r="50" spans="2:16" ht="14.1" customHeight="1" x14ac:dyDescent="0.25">
      <c r="B50" s="157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9"/>
    </row>
    <row r="51" spans="2:16" ht="14.1" customHeight="1" x14ac:dyDescent="0.25">
      <c r="B51" s="157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9"/>
    </row>
    <row r="52" spans="2:16" ht="14.1" customHeight="1" thickBot="1" x14ac:dyDescent="0.3">
      <c r="B52" s="160"/>
      <c r="C52" s="161"/>
      <c r="D52" s="158"/>
      <c r="E52" s="158"/>
      <c r="F52" s="158"/>
      <c r="G52" s="161"/>
      <c r="H52" s="161"/>
      <c r="I52" s="161"/>
      <c r="J52" s="161"/>
      <c r="K52" s="161"/>
      <c r="L52" s="161"/>
      <c r="M52" s="161"/>
      <c r="N52" s="161"/>
      <c r="O52" s="161"/>
      <c r="P52" s="162"/>
    </row>
    <row r="53" spans="2:16" ht="14.1" customHeight="1" thickTop="1" thickBot="1" x14ac:dyDescent="0.3">
      <c r="B53" s="163" t="s">
        <v>167</v>
      </c>
      <c r="C53" s="164"/>
      <c r="D53" s="98"/>
      <c r="E53" s="98"/>
      <c r="F53" s="98"/>
      <c r="G53" s="167"/>
      <c r="H53" s="168"/>
      <c r="I53" s="168"/>
      <c r="J53" s="168"/>
      <c r="K53" s="168"/>
      <c r="L53" s="168"/>
      <c r="M53" s="168"/>
      <c r="N53" s="168"/>
      <c r="O53" s="168"/>
      <c r="P53" s="169"/>
    </row>
    <row r="54" spans="2:16" ht="14.1" customHeight="1" thickTop="1" thickBot="1" x14ac:dyDescent="0.3">
      <c r="B54" s="165" t="s">
        <v>166</v>
      </c>
      <c r="C54" s="166"/>
      <c r="D54" s="166"/>
      <c r="E54" s="166"/>
      <c r="F54" s="98">
        <v>946</v>
      </c>
      <c r="G54" s="170"/>
      <c r="H54" s="171"/>
      <c r="I54" s="171"/>
      <c r="J54" s="171"/>
      <c r="K54" s="171"/>
      <c r="L54" s="171"/>
      <c r="M54" s="171"/>
      <c r="N54" s="171"/>
      <c r="O54" s="171"/>
      <c r="P54" s="172"/>
    </row>
    <row r="55" spans="2:16" ht="13.5" customHeight="1" thickTop="1" x14ac:dyDescent="0.25"/>
    <row r="56" spans="2:16" ht="17.25" customHeight="1" x14ac:dyDescent="0.25">
      <c r="B56" s="144" t="s">
        <v>70</v>
      </c>
      <c r="C56" s="144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5" t="s">
        <v>71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7"/>
      <c r="N57" s="148" t="s">
        <v>72</v>
      </c>
      <c r="O57" s="146"/>
      <c r="P57" s="149"/>
    </row>
    <row r="58" spans="2:16" ht="17.100000000000001" customHeight="1" x14ac:dyDescent="0.25">
      <c r="B58" s="150" t="s">
        <v>73</v>
      </c>
      <c r="C58" s="151"/>
      <c r="D58" s="152"/>
      <c r="E58" s="150" t="s">
        <v>74</v>
      </c>
      <c r="F58" s="151"/>
      <c r="G58" s="152"/>
      <c r="H58" s="151" t="s">
        <v>75</v>
      </c>
      <c r="I58" s="151"/>
      <c r="J58" s="151"/>
      <c r="K58" s="153" t="s">
        <v>76</v>
      </c>
      <c r="L58" s="151"/>
      <c r="M58" s="154"/>
      <c r="N58" s="155"/>
      <c r="O58" s="151"/>
      <c r="P58" s="156"/>
    </row>
    <row r="59" spans="2:16" ht="20.100000000000001" customHeight="1" x14ac:dyDescent="0.25">
      <c r="B59" s="132" t="s">
        <v>77</v>
      </c>
      <c r="C59" s="133"/>
      <c r="D59" s="30" t="b">
        <v>1</v>
      </c>
      <c r="E59" s="132" t="s">
        <v>78</v>
      </c>
      <c r="F59" s="133"/>
      <c r="G59" s="30" t="b">
        <v>1</v>
      </c>
      <c r="H59" s="140" t="s">
        <v>79</v>
      </c>
      <c r="I59" s="133"/>
      <c r="J59" s="30" t="b">
        <v>1</v>
      </c>
      <c r="K59" s="140" t="s">
        <v>80</v>
      </c>
      <c r="L59" s="133"/>
      <c r="M59" s="30" t="b">
        <v>1</v>
      </c>
      <c r="N59" s="141" t="s">
        <v>81</v>
      </c>
      <c r="O59" s="133"/>
      <c r="P59" s="30" t="b">
        <v>1</v>
      </c>
    </row>
    <row r="60" spans="2:16" ht="20.100000000000001" customHeight="1" x14ac:dyDescent="0.25">
      <c r="B60" s="132" t="s">
        <v>82</v>
      </c>
      <c r="C60" s="133"/>
      <c r="D60" s="30" t="b">
        <v>1</v>
      </c>
      <c r="E60" s="132" t="s">
        <v>83</v>
      </c>
      <c r="F60" s="133"/>
      <c r="G60" s="30" t="b">
        <v>1</v>
      </c>
      <c r="H60" s="140" t="s">
        <v>84</v>
      </c>
      <c r="I60" s="133"/>
      <c r="J60" s="30" t="b">
        <v>1</v>
      </c>
      <c r="K60" s="140" t="s">
        <v>85</v>
      </c>
      <c r="L60" s="133"/>
      <c r="M60" s="30" t="b">
        <v>1</v>
      </c>
      <c r="N60" s="141" t="s">
        <v>86</v>
      </c>
      <c r="O60" s="133"/>
      <c r="P60" s="30" t="b">
        <v>1</v>
      </c>
    </row>
    <row r="61" spans="2:16" ht="20.100000000000001" customHeight="1" x14ac:dyDescent="0.25">
      <c r="B61" s="132" t="s">
        <v>87</v>
      </c>
      <c r="C61" s="133"/>
      <c r="D61" s="30" t="b">
        <v>1</v>
      </c>
      <c r="E61" s="132" t="s">
        <v>88</v>
      </c>
      <c r="F61" s="133"/>
      <c r="G61" s="30" t="b">
        <v>1</v>
      </c>
      <c r="H61" s="140" t="s">
        <v>89</v>
      </c>
      <c r="I61" s="133"/>
      <c r="J61" s="30" t="b">
        <v>1</v>
      </c>
      <c r="K61" s="140" t="s">
        <v>90</v>
      </c>
      <c r="L61" s="133"/>
      <c r="M61" s="30" t="b">
        <v>1</v>
      </c>
      <c r="N61" s="141" t="s">
        <v>91</v>
      </c>
      <c r="O61" s="133"/>
      <c r="P61" s="30" t="b">
        <v>1</v>
      </c>
    </row>
    <row r="62" spans="2:16" ht="20.100000000000001" customHeight="1" x14ac:dyDescent="0.25">
      <c r="B62" s="140" t="s">
        <v>89</v>
      </c>
      <c r="C62" s="133"/>
      <c r="D62" s="30" t="b">
        <v>1</v>
      </c>
      <c r="E62" s="132" t="s">
        <v>92</v>
      </c>
      <c r="F62" s="133"/>
      <c r="G62" s="30" t="b">
        <v>1</v>
      </c>
      <c r="H62" s="140" t="s">
        <v>93</v>
      </c>
      <c r="I62" s="133"/>
      <c r="J62" s="30" t="b">
        <v>0</v>
      </c>
      <c r="K62" s="140" t="s">
        <v>94</v>
      </c>
      <c r="L62" s="133"/>
      <c r="M62" s="30" t="b">
        <v>1</v>
      </c>
      <c r="N62" s="141" t="s">
        <v>84</v>
      </c>
      <c r="O62" s="133"/>
      <c r="P62" s="30" t="b">
        <v>1</v>
      </c>
    </row>
    <row r="63" spans="2:16" ht="20.100000000000001" customHeight="1" x14ac:dyDescent="0.25">
      <c r="B63" s="140" t="s">
        <v>95</v>
      </c>
      <c r="C63" s="133"/>
      <c r="D63" s="30" t="b">
        <v>1</v>
      </c>
      <c r="E63" s="132" t="s">
        <v>96</v>
      </c>
      <c r="F63" s="133"/>
      <c r="G63" s="30" t="b">
        <v>1</v>
      </c>
      <c r="H63" s="35"/>
      <c r="I63" s="36"/>
      <c r="J63" s="37"/>
      <c r="K63" s="140" t="s">
        <v>97</v>
      </c>
      <c r="L63" s="133"/>
      <c r="M63" s="30" t="b">
        <v>1</v>
      </c>
      <c r="N63" s="141" t="s">
        <v>165</v>
      </c>
      <c r="O63" s="133"/>
      <c r="P63" s="30" t="b">
        <v>1</v>
      </c>
    </row>
    <row r="64" spans="2:16" ht="20.100000000000001" customHeight="1" x14ac:dyDescent="0.25">
      <c r="B64" s="140" t="s">
        <v>98</v>
      </c>
      <c r="C64" s="133"/>
      <c r="D64" s="30" t="b">
        <v>0</v>
      </c>
      <c r="E64" s="132" t="s">
        <v>99</v>
      </c>
      <c r="F64" s="133"/>
      <c r="G64" s="30" t="b">
        <v>1</v>
      </c>
      <c r="H64" s="38"/>
      <c r="I64" s="39"/>
      <c r="J64" s="40"/>
      <c r="K64" s="142" t="s">
        <v>100</v>
      </c>
      <c r="L64" s="143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2" t="s">
        <v>163</v>
      </c>
      <c r="F65" s="133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4" t="s">
        <v>106</v>
      </c>
      <c r="C69" s="134"/>
      <c r="D69" s="48"/>
      <c r="E69" s="48"/>
      <c r="F69" s="136" t="s">
        <v>107</v>
      </c>
      <c r="G69" s="138" t="s">
        <v>108</v>
      </c>
      <c r="H69" s="48"/>
      <c r="I69" s="134" t="s">
        <v>109</v>
      </c>
      <c r="J69" s="134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35"/>
      <c r="C70" s="135"/>
      <c r="D70" s="52"/>
      <c r="E70" s="53"/>
      <c r="F70" s="137"/>
      <c r="G70" s="139"/>
      <c r="H70" s="54"/>
      <c r="I70" s="135"/>
      <c r="J70" s="135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0</v>
      </c>
      <c r="Q71" s="69"/>
    </row>
    <row r="72" spans="2:17" ht="20.100000000000001" customHeight="1" x14ac:dyDescent="0.25">
      <c r="B72" s="66" t="s">
        <v>118</v>
      </c>
      <c r="C72" s="87">
        <v>-153.25800000000001</v>
      </c>
      <c r="D72" s="218">
        <v>-153.84299999999999</v>
      </c>
      <c r="E72" s="74" t="s">
        <v>119</v>
      </c>
      <c r="F72" s="87">
        <v>21</v>
      </c>
      <c r="G72" s="214">
        <v>21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-133.58199999999999</v>
      </c>
      <c r="D73" s="218">
        <v>-134.28200000000001</v>
      </c>
      <c r="E73" s="75" t="s">
        <v>123</v>
      </c>
      <c r="F73" s="88">
        <v>42</v>
      </c>
      <c r="G73" s="215">
        <v>40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-209.83500000000001</v>
      </c>
      <c r="D74" s="218">
        <v>-209.34</v>
      </c>
      <c r="E74" s="75" t="s">
        <v>128</v>
      </c>
      <c r="F74" s="92">
        <v>10</v>
      </c>
      <c r="G74" s="216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-111.879</v>
      </c>
      <c r="D75" s="218">
        <v>-112.18</v>
      </c>
      <c r="E75" s="75" t="s">
        <v>133</v>
      </c>
      <c r="F75" s="92">
        <v>50</v>
      </c>
      <c r="G75" s="216">
        <v>50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26.116</v>
      </c>
      <c r="D76" s="218">
        <v>26.286000000000001</v>
      </c>
      <c r="E76" s="75" t="s">
        <v>138</v>
      </c>
      <c r="F76" s="92">
        <v>30</v>
      </c>
      <c r="G76" s="216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30.387</v>
      </c>
      <c r="D77" s="218">
        <v>30.672999999999998</v>
      </c>
      <c r="E77" s="75" t="s">
        <v>143</v>
      </c>
      <c r="F77" s="92">
        <v>150</v>
      </c>
      <c r="G77" s="216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22.376999999999999</v>
      </c>
      <c r="D78" s="218">
        <v>22.465</v>
      </c>
      <c r="E78" s="75" t="s">
        <v>148</v>
      </c>
      <c r="F78" s="89"/>
      <c r="G78" s="217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23.103000000000002</v>
      </c>
      <c r="D79" s="218">
        <v>23.253</v>
      </c>
      <c r="E79" s="74" t="s">
        <v>153</v>
      </c>
      <c r="F79" s="87">
        <v>21</v>
      </c>
      <c r="G79" s="214">
        <v>19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3.7100000000000001E-5</v>
      </c>
      <c r="D80" s="219">
        <v>3.6100000000000003E-5</v>
      </c>
      <c r="E80" s="75" t="s">
        <v>158</v>
      </c>
      <c r="F80" s="88">
        <v>65</v>
      </c>
      <c r="G80" s="215">
        <v>52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6" t="s">
        <v>162</v>
      </c>
      <c r="C84" s="196"/>
    </row>
    <row r="85" spans="2:16" ht="15" customHeight="1" x14ac:dyDescent="0.25">
      <c r="B85" s="197" t="s">
        <v>188</v>
      </c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9"/>
    </row>
    <row r="86" spans="2:16" ht="15" customHeight="1" x14ac:dyDescent="0.25">
      <c r="B86" s="200" t="s">
        <v>192</v>
      </c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9"/>
    </row>
    <row r="87" spans="2:16" ht="15" customHeight="1" x14ac:dyDescent="0.25">
      <c r="B87" s="210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2"/>
    </row>
    <row r="88" spans="2:16" ht="15" customHeight="1" x14ac:dyDescent="0.25">
      <c r="B88" s="210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2"/>
    </row>
    <row r="89" spans="2:16" ht="15" customHeight="1" x14ac:dyDescent="0.25">
      <c r="B89" s="213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6"/>
    </row>
    <row r="90" spans="2:16" ht="15" customHeight="1" x14ac:dyDescent="0.25">
      <c r="B90" s="210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2"/>
    </row>
    <row r="91" spans="2:16" ht="15" customHeight="1" x14ac:dyDescent="0.25">
      <c r="B91" s="210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2"/>
    </row>
    <row r="92" spans="2:16" ht="15" customHeight="1" x14ac:dyDescent="0.25">
      <c r="B92" s="204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6"/>
    </row>
    <row r="93" spans="2:16" ht="15" customHeight="1" x14ac:dyDescent="0.25">
      <c r="B93" s="204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6"/>
    </row>
    <row r="94" spans="2:16" ht="15" customHeight="1" x14ac:dyDescent="0.25">
      <c r="B94" s="204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6"/>
    </row>
    <row r="95" spans="2:16" ht="15" customHeight="1" x14ac:dyDescent="0.25">
      <c r="B95" s="204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6"/>
    </row>
    <row r="96" spans="2:16" ht="15" customHeight="1" x14ac:dyDescent="0.25">
      <c r="B96" s="204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6"/>
    </row>
    <row r="97" spans="2:16" ht="15" customHeight="1" x14ac:dyDescent="0.25">
      <c r="B97" s="204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6"/>
    </row>
    <row r="98" spans="2:16" ht="15" customHeight="1" x14ac:dyDescent="0.25">
      <c r="B98" s="204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6"/>
    </row>
    <row r="99" spans="2:16" ht="15" customHeight="1" x14ac:dyDescent="0.25">
      <c r="B99" s="207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2025-03-22T02:42:09Z</dcterms:modified>
</cp:coreProperties>
</file>