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J18" i="1" l="1"/>
  <c r="J19" i="1" l="1"/>
  <c r="G18" i="1" l="1"/>
  <c r="G19" i="1" s="1"/>
  <c r="H18" i="1" s="1"/>
  <c r="I18" i="1" s="1"/>
  <c r="F18" i="1" l="1"/>
  <c r="D18" i="1" l="1"/>
  <c r="E18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<sst xmlns="http://schemas.openxmlformats.org/spreadsheetml/2006/main" count="215" uniqueCount="201">
  <si>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</si>
  <si>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</si>
  <si>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</si>
  <si>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</si>
  <si>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</si>
  <si>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</si>
  <si>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</si>
  <si>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</si>
  <si>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</si>
  <si>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</si>
  <si>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</si>
  <si>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</si>
  <si>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</si>
  <si>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</si>
  <si>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</si>
  <si>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</si>
  <si>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</si>
  <si>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</si>
  <si>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</si>
  <si>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</si>
  <si>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</si>
  <si>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</si>
  <si>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</si>
  <si>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</si>
  <si>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</si>
  <si>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</si>
  <si>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</si>
  <si>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</si>
  <si>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</si>
  <si>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</si>
  <si>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</si>
  <si>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</si>
  <si>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</si>
  <si>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</si>
  <si>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</si>
  <si>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</si>
  <si>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</si>
  <si>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</si>
  <si>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</si>
  <si>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</si>
  <si>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</si>
  <si>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</si>
  <si>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</si>
  <si>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</si>
  <si>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</si>
  <si>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</si>
  <si>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</si>
  <si>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</si>
  <si>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</si>
  <si>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</si>
  <si>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</si>
  <si>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</si>
  <si>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</si>
  <si>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</si>
  <si>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</si>
  <si>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</si>
  <si>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</si>
  <si>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</si>
  <si>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</si>
  <si>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</si>
  <si>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</si>
  <si>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</si>
  <si>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</si>
  <si>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</si>
  <si>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</si>
  <si>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</si>
  <si>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</si>
  <si>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</si>
  <si>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</si>
  <si>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</si>
  <si>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</si>
  <si>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</si>
  <si>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</si>
  <si>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</si>
  <si>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</si>
  <si>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</si>
  <si>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</si>
  <si>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</si>
  <si>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</si>
  <si>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</si>
  <si>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</si>
  <si>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</si>
  <si>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</si>
  <si>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</si>
  <si>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</si>
  <si>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</si>
  <si>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</si>
  <si>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</si>
  <si>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</si>
  <si>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</si>
  <si>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</si>
  <si>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</si>
  <si>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</si>
  <si>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</si>
  <si>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</si>
  <si>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</si>
  <si>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</si>
  <si>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</si>
  <si>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</si>
  <si>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</si>
  <si>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</si>
  <si>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</si>
  <si>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</si>
  <si>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</si>
  <si>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</si>
  <si>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</si>
  <si>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</si>
  <si>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</si>
  <si>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</si>
  <si>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</si>
  <si>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</si>
  <si>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</si>
  <si>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</si>
  <si>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</si>
  <si>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</si>
  <si>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</si>
  <si>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</si>
  <si>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</si>
  <si>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</si>
  <si>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</si>
  <si>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</si>
  <si>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</si>
  <si>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</si>
  <si>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</si>
  <si>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</si>
  <si>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</si>
  <si>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</si>
  <si>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</si>
  <si>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</si>
  <si>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</si>
  <si>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</si>
  <si>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</si>
  <si>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</si>
  <si>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</si>
  <si>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</si>
  <si>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</si>
  <si>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</si>
  <si>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</si>
  <si>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</si>
  <si>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</si>
  <si>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</si>
  <si>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</si>
  <si>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</si>
  <si>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</si>
  <si>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</si>
  <si>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</si>
  <si>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</si>
  <si>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</si>
  <si>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</si>
  <si>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</si>
  <si>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</si>
  <si>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</si>
  <si>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</si>
  <si>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</si>
  <si>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</si>
  <si>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</si>
  <si>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</si>
  <si>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</si>
  <si>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</si>
  <si>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</si>
  <si>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</si>
  <si>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</si>
  <si>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</si>
  <si>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</si>
  <si>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</si>
  <si>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</si>
  <si>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</si>
  <si>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</si>
  <si>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</si>
  <si>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</si>
  <si>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</si>
  <si>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</si>
  <si>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</si>
  <si>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</si>
  <si>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</si>
  <si>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</si>
  <si>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</si>
  <si>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</si>
  <si>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</si>
  <si>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</si>
  <si>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</si>
  <si>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</si>
  <si>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</si>
  <si>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</si>
  <si>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</si>
  <si>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</si>
  <si>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</si>
  <si>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현대섭</t>
    <phoneticPr fontId="3" type="noConversion"/>
  </si>
  <si>
    <t>TMT</t>
    <phoneticPr fontId="3" type="noConversion"/>
  </si>
  <si>
    <t>ALL</t>
    <phoneticPr fontId="3" type="noConversion"/>
  </si>
  <si>
    <t>BLG</t>
    <phoneticPr fontId="3" type="noConversion"/>
  </si>
  <si>
    <t>E</t>
    <phoneticPr fontId="3" type="noConversion"/>
  </si>
  <si>
    <t>KAMP</t>
    <phoneticPr fontId="3" type="noConversion"/>
  </si>
  <si>
    <t>SE</t>
    <phoneticPr fontId="3" type="noConversion"/>
  </si>
  <si>
    <t>SE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</si>
  <si>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</si>
  <si>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</si>
  <si>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KSP</t>
    <phoneticPr fontId="3" type="noConversion"/>
  </si>
  <si>
    <t>KSP-KSPT</t>
    <phoneticPr fontId="3" type="noConversion"/>
  </si>
  <si>
    <t>17:!5</t>
    <phoneticPr fontId="3" type="noConversion"/>
  </si>
  <si>
    <t>C_011544-011559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</si>
</sst>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53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2" fillId="7" borderId="15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6" sqref="E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76" t="s">
        <v>0</v>
      </c>
      <c r="C2" s="17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77">
        <v>45728</v>
      </c>
      <c r="D3" s="178"/>
      <c r="E3" s="1"/>
      <c r="F3" s="1"/>
      <c r="G3" s="1"/>
      <c r="H3" s="1"/>
      <c r="I3" s="1"/>
      <c r="J3" s="1"/>
      <c r="K3" s="33" t="s">
        <v>2</v>
      </c>
      <c r="L3" s="179">
        <f>(P31-(P32+P33))/P31*100</f>
        <v>100</v>
      </c>
      <c r="M3" s="179"/>
      <c r="N3" s="33" t="s">
        <v>3</v>
      </c>
      <c r="O3" s="179">
        <f>(P31-P33)/P31*100</f>
        <v>100</v>
      </c>
      <c r="P3" s="179"/>
    </row>
    <row r="4" spans="1:16" ht="14.25" customHeight="1" x14ac:dyDescent="0.25">
      <c r="B4" s="21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76" t="s">
        <v>6</v>
      </c>
      <c r="C7" s="17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203">
        <v>0.76041666666666663</v>
      </c>
      <c r="D9" s="207">
        <v>1.2</v>
      </c>
      <c r="E9" s="207">
        <v>22.1</v>
      </c>
      <c r="F9" s="207">
        <v>36</v>
      </c>
      <c r="G9" s="204" t="s">
        <v>193</v>
      </c>
      <c r="H9" s="207">
        <v>1.7</v>
      </c>
      <c r="I9" s="204">
        <v>98</v>
      </c>
      <c r="J9" s="208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203">
        <v>0.91666666666666663</v>
      </c>
      <c r="D10" s="207">
        <v>1.4</v>
      </c>
      <c r="E10" s="207">
        <v>18.3</v>
      </c>
      <c r="F10" s="207">
        <v>46</v>
      </c>
      <c r="G10" s="204" t="s">
        <v>194</v>
      </c>
      <c r="H10" s="207">
        <v>4.4000000000000004</v>
      </c>
      <c r="I10" s="210"/>
      <c r="J10" s="208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2">
        <v>0.125</v>
      </c>
      <c r="D11" s="213">
        <v>1.3</v>
      </c>
      <c r="E11" s="213">
        <v>15.1</v>
      </c>
      <c r="F11" s="213">
        <v>64</v>
      </c>
      <c r="G11" s="204" t="s">
        <v>191</v>
      </c>
      <c r="H11" s="207">
        <v>2.2000000000000002</v>
      </c>
      <c r="I11" s="214"/>
      <c r="J11" s="208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23.364583333333332</v>
      </c>
      <c r="D12" s="12">
        <f>AVERAGE(D9:D11)</f>
        <v>1.2999999999999998</v>
      </c>
      <c r="E12" s="12">
        <f>AVERAGE(E9:E11)</f>
        <v>18.500000000000004</v>
      </c>
      <c r="F12" s="13">
        <f>AVERAGE(F9:F11)</f>
        <v>48.666666666666664</v>
      </c>
      <c r="G12" s="14"/>
      <c r="H12" s="15">
        <f>AVERAGE(H9:H11)</f>
        <v>2.7666666666666671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76" t="s">
        <v>25</v>
      </c>
      <c r="C14" s="17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202" t="s">
        <v>176</v>
      </c>
      <c r="D16" s="204" t="s">
        <v>178</v>
      </c>
      <c r="E16" s="204" t="s">
        <v>188</v>
      </c>
      <c r="F16" s="204" t="s">
        <v>197</v>
      </c>
      <c r="G16" s="211" t="s">
        <v>198</v>
      </c>
      <c r="H16" s="204" t="s">
        <v>192</v>
      </c>
      <c r="I16" s="204" t="s">
        <v>190</v>
      </c>
      <c r="J16" s="204" t="s">
        <v>189</v>
      </c>
      <c r="K16" s="104"/>
      <c r="L16" s="104"/>
      <c r="M16" s="104"/>
      <c r="N16" s="104"/>
      <c r="O16" s="104"/>
      <c r="P16" s="204" t="s">
        <v>41</v>
      </c>
    </row>
    <row r="17" spans="1:16" s="76" customFormat="1" ht="14.1" customHeight="1" x14ac:dyDescent="0.25">
      <c r="A17" s="32"/>
      <c r="B17" s="22" t="s">
        <v>42</v>
      </c>
      <c r="C17" s="203">
        <v>0.71597222222222223</v>
      </c>
      <c r="D17" s="203" t="s">
        <v>199</v>
      </c>
      <c r="E17" s="203">
        <v>0.74444444444444446</v>
      </c>
      <c r="F17" s="203">
        <v>0.76666666666666661</v>
      </c>
      <c r="G17" s="203">
        <v>0.9291666666666667</v>
      </c>
      <c r="H17" s="203">
        <v>0.94027777777777777</v>
      </c>
      <c r="I17" s="203">
        <v>1.3888888888888888E-2</v>
      </c>
      <c r="J17" s="203">
        <v>0.15972222222222224</v>
      </c>
      <c r="K17" s="103"/>
      <c r="L17" s="103"/>
      <c r="M17" s="103"/>
      <c r="N17" s="103"/>
      <c r="O17" s="103"/>
      <c r="P17" s="203">
        <v>0.16458333333333333</v>
      </c>
    </row>
    <row r="18" spans="1:16" s="76" customFormat="1" ht="14.1" customHeight="1" x14ac:dyDescent="0.25">
      <c r="A18" s="32"/>
      <c r="B18" s="22" t="s">
        <v>43</v>
      </c>
      <c r="C18" s="204">
        <v>11521</v>
      </c>
      <c r="D18" s="204">
        <f>C18+1</f>
        <v>11522</v>
      </c>
      <c r="E18" s="204">
        <f t="shared" ref="E18" si="0">D19+1</f>
        <v>11527</v>
      </c>
      <c r="F18" s="204">
        <f t="shared" ref="F18" si="1">E19+1</f>
        <v>11541</v>
      </c>
      <c r="G18" s="204">
        <f>F19+1</f>
        <v>11641</v>
      </c>
      <c r="H18" s="204">
        <f>G19+1</f>
        <v>11647</v>
      </c>
      <c r="I18" s="204">
        <f>H19+1</f>
        <v>11695</v>
      </c>
      <c r="J18" s="204">
        <f>I19+1</f>
        <v>11792</v>
      </c>
      <c r="K18" s="103"/>
      <c r="L18" s="103"/>
      <c r="M18" s="103"/>
      <c r="N18" s="103"/>
      <c r="O18" s="103"/>
      <c r="P18" s="204">
        <f>MAX(C18:O19)+1</f>
        <v>11797</v>
      </c>
    </row>
    <row r="19" spans="1:16" s="76" customFormat="1" ht="14.1" customHeight="1" thickBot="1" x14ac:dyDescent="0.3">
      <c r="A19" s="32"/>
      <c r="B19" s="9" t="s">
        <v>44</v>
      </c>
      <c r="C19" s="81"/>
      <c r="D19" s="204">
        <f>D18+4</f>
        <v>11526</v>
      </c>
      <c r="E19" s="209">
        <v>11540</v>
      </c>
      <c r="F19" s="209">
        <v>11640</v>
      </c>
      <c r="G19" s="209">
        <f>G18+5</f>
        <v>11646</v>
      </c>
      <c r="H19" s="209">
        <v>11694</v>
      </c>
      <c r="I19" s="209">
        <v>11791</v>
      </c>
      <c r="J19" s="209">
        <f>J18+4</f>
        <v>11796</v>
      </c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45</v>
      </c>
      <c r="C20" s="93"/>
      <c r="D20" s="94">
        <f>IF(ISNUMBER(D18),D19-D18+1,"")</f>
        <v>5</v>
      </c>
      <c r="E20" s="86">
        <f t="shared" ref="E20:O20" si="2">IF(ISNUMBER(E18),E19-E18+1,"")</f>
        <v>14</v>
      </c>
      <c r="F20" s="86">
        <f t="shared" si="2"/>
        <v>100</v>
      </c>
      <c r="G20" s="86">
        <f t="shared" si="2"/>
        <v>6</v>
      </c>
      <c r="H20" s="86">
        <f t="shared" si="2"/>
        <v>48</v>
      </c>
      <c r="I20" s="86">
        <f t="shared" si="2"/>
        <v>97</v>
      </c>
      <c r="J20" s="86">
        <f t="shared" si="2"/>
        <v>5</v>
      </c>
      <c r="K20" s="86" t="str">
        <f t="shared" si="2"/>
        <v/>
      </c>
      <c r="L20" s="86" t="str">
        <f t="shared" si="2"/>
        <v/>
      </c>
      <c r="M20" s="86" t="str">
        <f t="shared" si="2"/>
        <v/>
      </c>
      <c r="N20" s="86" t="str">
        <f t="shared" si="2"/>
        <v/>
      </c>
      <c r="O20" s="86" t="str">
        <f t="shared" si="2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86" t="s">
        <v>46</v>
      </c>
      <c r="C22" s="22" t="s">
        <v>21</v>
      </c>
      <c r="D22" s="22" t="s">
        <v>23</v>
      </c>
      <c r="E22" s="22" t="s">
        <v>47</v>
      </c>
      <c r="F22" s="187" t="s">
        <v>48</v>
      </c>
      <c r="G22" s="187"/>
      <c r="H22" s="187"/>
      <c r="I22" s="187"/>
      <c r="J22" s="22" t="s">
        <v>21</v>
      </c>
      <c r="K22" s="22" t="s">
        <v>23</v>
      </c>
      <c r="L22" s="22" t="s">
        <v>47</v>
      </c>
      <c r="M22" s="187" t="s">
        <v>48</v>
      </c>
      <c r="N22" s="187"/>
      <c r="O22" s="187"/>
      <c r="P22" s="187"/>
    </row>
    <row r="23" spans="1:16" ht="13.5" customHeight="1" x14ac:dyDescent="0.25">
      <c r="B23" s="186"/>
      <c r="C23" s="113"/>
      <c r="D23" s="113"/>
      <c r="E23" s="111" t="s">
        <v>181</v>
      </c>
      <c r="F23" s="185" t="s">
        <v>183</v>
      </c>
      <c r="G23" s="185"/>
      <c r="H23" s="185"/>
      <c r="I23" s="185"/>
      <c r="J23" s="114"/>
      <c r="K23" s="114"/>
      <c r="L23" s="112" t="s">
        <v>50</v>
      </c>
      <c r="M23" s="185" t="s">
        <v>184</v>
      </c>
      <c r="N23" s="185"/>
      <c r="O23" s="185"/>
      <c r="P23" s="185"/>
    </row>
    <row r="24" spans="1:16" ht="13.5" customHeight="1" x14ac:dyDescent="0.25">
      <c r="B24" s="186"/>
      <c r="C24" s="114"/>
      <c r="D24" s="114"/>
      <c r="E24" s="112" t="s">
        <v>177</v>
      </c>
      <c r="F24" s="185" t="s">
        <v>195</v>
      </c>
      <c r="G24" s="185"/>
      <c r="H24" s="185"/>
      <c r="I24" s="185"/>
      <c r="J24" s="114"/>
      <c r="K24" s="114"/>
      <c r="L24" s="112" t="s">
        <v>51</v>
      </c>
      <c r="M24" s="185" t="s">
        <v>179</v>
      </c>
      <c r="N24" s="185"/>
      <c r="O24" s="185"/>
      <c r="P24" s="185"/>
    </row>
    <row r="25" spans="1:16" ht="13.5" customHeight="1" x14ac:dyDescent="0.25">
      <c r="B25" s="186"/>
      <c r="C25" s="114"/>
      <c r="D25" s="114"/>
      <c r="E25" s="112" t="s">
        <v>185</v>
      </c>
      <c r="F25" s="185" t="s">
        <v>183</v>
      </c>
      <c r="G25" s="185"/>
      <c r="H25" s="185"/>
      <c r="I25" s="185"/>
      <c r="J25" s="114"/>
      <c r="K25" s="114"/>
      <c r="L25" s="112" t="s">
        <v>180</v>
      </c>
      <c r="M25" s="185" t="s">
        <v>183</v>
      </c>
      <c r="N25" s="185"/>
      <c r="O25" s="185"/>
      <c r="P25" s="185"/>
    </row>
    <row r="26" spans="1:16" ht="13.5" customHeight="1" x14ac:dyDescent="0.25">
      <c r="B26" s="186"/>
      <c r="C26" s="114"/>
      <c r="D26" s="114"/>
      <c r="E26" s="112" t="s">
        <v>50</v>
      </c>
      <c r="F26" s="185" t="s">
        <v>196</v>
      </c>
      <c r="G26" s="185"/>
      <c r="H26" s="185"/>
      <c r="I26" s="185"/>
      <c r="J26" s="114"/>
      <c r="K26" s="114"/>
      <c r="L26" s="112" t="s">
        <v>49</v>
      </c>
      <c r="M26" s="185" t="s">
        <v>179</v>
      </c>
      <c r="N26" s="185"/>
      <c r="O26" s="185"/>
      <c r="P26" s="185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76" t="s">
        <v>52</v>
      </c>
      <c r="C28" s="176"/>
      <c r="D28" s="17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01">
        <v>0.13333333333333333</v>
      </c>
      <c r="D30" s="99">
        <v>0.16041666666666668</v>
      </c>
      <c r="E30" s="99">
        <v>6.25E-2</v>
      </c>
      <c r="F30" s="99"/>
      <c r="G30" s="99"/>
      <c r="H30" s="99"/>
      <c r="I30" s="99">
        <v>1.3888888888888888E-2</v>
      </c>
      <c r="J30" s="99"/>
      <c r="K30" s="102"/>
      <c r="L30" s="99"/>
      <c r="M30" s="99"/>
      <c r="N30" s="99"/>
      <c r="O30" s="99"/>
      <c r="P30" s="91">
        <f>SUM(C30:J30,L30:N30)</f>
        <v>0.37013888888888891</v>
      </c>
    </row>
    <row r="31" spans="1:16" ht="14.1" customHeight="1" x14ac:dyDescent="0.25">
      <c r="B31" s="23" t="s">
        <v>171</v>
      </c>
      <c r="C31" s="115">
        <v>0.14583333333333334</v>
      </c>
      <c r="D31" s="205">
        <v>0.16250000000000001</v>
      </c>
      <c r="E31" s="205">
        <v>7.3611111111111113E-2</v>
      </c>
      <c r="F31" s="205"/>
      <c r="G31" s="205"/>
      <c r="H31" s="205"/>
      <c r="I31" s="205">
        <v>1.1805555555555555E-2</v>
      </c>
      <c r="J31" s="205"/>
      <c r="K31" s="205">
        <v>2.2222222222222223E-2</v>
      </c>
      <c r="L31" s="205"/>
      <c r="M31" s="205"/>
      <c r="N31" s="205"/>
      <c r="O31" s="206"/>
      <c r="P31" s="91">
        <f>SUM(C31:N31)</f>
        <v>0.41597222222222224</v>
      </c>
    </row>
    <row r="32" spans="1:16" ht="14.1" customHeight="1" x14ac:dyDescent="0.25">
      <c r="B32" s="23" t="s">
        <v>67</v>
      </c>
      <c r="C32" s="198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10"/>
      <c r="P32" s="91">
        <f>SUM(C32:N32)</f>
        <v>0</v>
      </c>
    </row>
    <row r="33" spans="2:16" ht="14.1" customHeight="1" thickBot="1" x14ac:dyDescent="0.3">
      <c r="B33" s="23" t="s">
        <v>68</v>
      </c>
      <c r="C33" s="199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1"/>
      <c r="P33" s="95">
        <f>SUM(C33:N33)</f>
        <v>0</v>
      </c>
    </row>
    <row r="34" spans="2:16" ht="14.1" customHeight="1" x14ac:dyDescent="0.25">
      <c r="B34" s="70" t="s">
        <v>169</v>
      </c>
      <c r="C34" s="106">
        <f>C31-C32-C33</f>
        <v>0.14583333333333334</v>
      </c>
      <c r="D34" s="106">
        <f t="shared" ref="D34:P34" si="3">D31-D32-D33</f>
        <v>0.16250000000000001</v>
      </c>
      <c r="E34" s="106">
        <f t="shared" si="3"/>
        <v>7.3611111111111113E-2</v>
      </c>
      <c r="F34" s="106">
        <f t="shared" si="3"/>
        <v>0</v>
      </c>
      <c r="G34" s="106">
        <f t="shared" si="3"/>
        <v>0</v>
      </c>
      <c r="H34" s="106">
        <f t="shared" si="3"/>
        <v>0</v>
      </c>
      <c r="I34" s="106">
        <f t="shared" si="3"/>
        <v>1.1805555555555555E-2</v>
      </c>
      <c r="J34" s="106">
        <f t="shared" si="3"/>
        <v>0</v>
      </c>
      <c r="K34" s="106">
        <f t="shared" si="3"/>
        <v>2.2222222222222223E-2</v>
      </c>
      <c r="L34" s="106">
        <f t="shared" si="3"/>
        <v>0</v>
      </c>
      <c r="M34" s="106">
        <f t="shared" si="3"/>
        <v>0</v>
      </c>
      <c r="N34" s="106">
        <f t="shared" si="3"/>
        <v>0</v>
      </c>
      <c r="O34" s="107"/>
      <c r="P34" s="108">
        <f t="shared" si="3"/>
        <v>0.41597222222222224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1" t="s">
        <v>69</v>
      </c>
      <c r="C36" s="170" t="s">
        <v>200</v>
      </c>
      <c r="D36" s="170"/>
      <c r="E36" s="174"/>
      <c r="F36" s="174"/>
      <c r="G36" s="175"/>
      <c r="H36" s="175"/>
      <c r="I36" s="170"/>
      <c r="J36" s="170"/>
      <c r="K36" s="170"/>
      <c r="L36" s="170"/>
      <c r="M36" s="170"/>
      <c r="N36" s="170"/>
      <c r="O36" s="170"/>
      <c r="P36" s="170"/>
    </row>
    <row r="37" spans="2:16" ht="18" customHeight="1" x14ac:dyDescent="0.25">
      <c r="B37" s="172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</row>
    <row r="38" spans="2:16" ht="18" customHeight="1" x14ac:dyDescent="0.25">
      <c r="B38" s="172"/>
      <c r="C38" s="170" t="s">
        <v>182</v>
      </c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</row>
    <row r="39" spans="2:16" ht="18" customHeight="1" x14ac:dyDescent="0.25">
      <c r="B39" s="172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</row>
    <row r="40" spans="2:16" ht="18" customHeight="1" x14ac:dyDescent="0.25">
      <c r="B40" s="172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</row>
    <row r="41" spans="2:16" ht="18" customHeight="1" x14ac:dyDescent="0.25">
      <c r="B41" s="173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" customHeight="1" x14ac:dyDescent="0.25"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2"/>
    </row>
    <row r="45" spans="2:16" ht="14.1" customHeight="1" x14ac:dyDescent="0.25">
      <c r="B45" s="163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5"/>
    </row>
    <row r="46" spans="2:16" ht="14.1" customHeight="1" x14ac:dyDescent="0.25">
      <c r="B46" s="166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5"/>
    </row>
    <row r="47" spans="2:16" ht="14.1" customHeight="1" x14ac:dyDescent="0.25">
      <c r="B47" s="167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9"/>
    </row>
    <row r="48" spans="2:16" ht="14.1" customHeight="1" x14ac:dyDescent="0.25">
      <c r="B48" s="141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" customHeight="1" x14ac:dyDescent="0.2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" customHeight="1" x14ac:dyDescent="0.2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" customHeight="1" x14ac:dyDescent="0.2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" customHeight="1" thickBot="1" x14ac:dyDescent="0.3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" customHeight="1" thickTop="1" thickBot="1" x14ac:dyDescent="0.3">
      <c r="B53" s="147" t="s">
        <v>168</v>
      </c>
      <c r="C53" s="148"/>
      <c r="D53" s="98">
        <v>0.95</v>
      </c>
      <c r="E53" s="98">
        <v>1.46</v>
      </c>
      <c r="F53" s="98"/>
      <c r="G53" s="151"/>
      <c r="H53" s="152"/>
      <c r="I53" s="152"/>
      <c r="J53" s="152"/>
      <c r="K53" s="152"/>
      <c r="L53" s="152"/>
      <c r="M53" s="152"/>
      <c r="N53" s="152"/>
      <c r="O53" s="152"/>
      <c r="P53" s="153"/>
    </row>
    <row r="54" spans="2:16" ht="14.1" customHeight="1" thickTop="1" thickBot="1" x14ac:dyDescent="0.3">
      <c r="B54" s="149" t="s">
        <v>167</v>
      </c>
      <c r="C54" s="150"/>
      <c r="D54" s="150"/>
      <c r="E54" s="150"/>
      <c r="F54" s="98">
        <v>543</v>
      </c>
      <c r="G54" s="154"/>
      <c r="H54" s="155"/>
      <c r="I54" s="155"/>
      <c r="J54" s="155"/>
      <c r="K54" s="155"/>
      <c r="L54" s="155"/>
      <c r="M54" s="155"/>
      <c r="N54" s="155"/>
      <c r="O54" s="155"/>
      <c r="P54" s="156"/>
    </row>
    <row r="55" spans="2:16" ht="13.5" customHeight="1" thickTop="1" x14ac:dyDescent="0.25"/>
    <row r="56" spans="2:16" ht="17.25" customHeight="1" x14ac:dyDescent="0.25">
      <c r="B56" s="128" t="s">
        <v>71</v>
      </c>
      <c r="C56" s="1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29" t="s">
        <v>72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73</v>
      </c>
      <c r="O57" s="130"/>
      <c r="P57" s="133"/>
    </row>
    <row r="58" spans="2:16" ht="17.100000000000001" customHeight="1" x14ac:dyDescent="0.25">
      <c r="B58" s="134" t="s">
        <v>74</v>
      </c>
      <c r="C58" s="135"/>
      <c r="D58" s="136"/>
      <c r="E58" s="134" t="s">
        <v>75</v>
      </c>
      <c r="F58" s="135"/>
      <c r="G58" s="136"/>
      <c r="H58" s="135" t="s">
        <v>76</v>
      </c>
      <c r="I58" s="135"/>
      <c r="J58" s="135"/>
      <c r="K58" s="137" t="s">
        <v>77</v>
      </c>
      <c r="L58" s="135"/>
      <c r="M58" s="138"/>
      <c r="N58" s="139"/>
      <c r="O58" s="135"/>
      <c r="P58" s="140"/>
    </row>
    <row r="59" spans="2:16" ht="20.100000000000001" customHeight="1" x14ac:dyDescent="0.25">
      <c r="B59" s="116" t="s">
        <v>78</v>
      </c>
      <c r="C59" s="117"/>
      <c r="D59" s="30" t="b">
        <v>1</v>
      </c>
      <c r="E59" s="116" t="s">
        <v>79</v>
      </c>
      <c r="F59" s="117"/>
      <c r="G59" s="30" t="b">
        <v>1</v>
      </c>
      <c r="H59" s="124" t="s">
        <v>80</v>
      </c>
      <c r="I59" s="117"/>
      <c r="J59" s="30" t="b">
        <v>1</v>
      </c>
      <c r="K59" s="124" t="s">
        <v>81</v>
      </c>
      <c r="L59" s="117"/>
      <c r="M59" s="30" t="b">
        <v>1</v>
      </c>
      <c r="N59" s="125" t="s">
        <v>82</v>
      </c>
      <c r="O59" s="117"/>
      <c r="P59" s="30" t="b">
        <v>1</v>
      </c>
    </row>
    <row r="60" spans="2:16" ht="20.100000000000001" customHeight="1" x14ac:dyDescent="0.25">
      <c r="B60" s="116" t="s">
        <v>83</v>
      </c>
      <c r="C60" s="117"/>
      <c r="D60" s="30" t="b">
        <v>1</v>
      </c>
      <c r="E60" s="116" t="s">
        <v>84</v>
      </c>
      <c r="F60" s="117"/>
      <c r="G60" s="30" t="b">
        <v>1</v>
      </c>
      <c r="H60" s="124" t="s">
        <v>85</v>
      </c>
      <c r="I60" s="117"/>
      <c r="J60" s="30" t="b">
        <v>1</v>
      </c>
      <c r="K60" s="124" t="s">
        <v>86</v>
      </c>
      <c r="L60" s="117"/>
      <c r="M60" s="30" t="b">
        <v>1</v>
      </c>
      <c r="N60" s="125" t="s">
        <v>87</v>
      </c>
      <c r="O60" s="117"/>
      <c r="P60" s="30" t="b">
        <v>1</v>
      </c>
    </row>
    <row r="61" spans="2:16" ht="20.100000000000001" customHeight="1" x14ac:dyDescent="0.25">
      <c r="B61" s="116" t="s">
        <v>88</v>
      </c>
      <c r="C61" s="117"/>
      <c r="D61" s="30" t="b">
        <v>1</v>
      </c>
      <c r="E61" s="116" t="s">
        <v>89</v>
      </c>
      <c r="F61" s="117"/>
      <c r="G61" s="30" t="b">
        <v>1</v>
      </c>
      <c r="H61" s="124" t="s">
        <v>90</v>
      </c>
      <c r="I61" s="117"/>
      <c r="J61" s="30" t="b">
        <v>1</v>
      </c>
      <c r="K61" s="124" t="s">
        <v>91</v>
      </c>
      <c r="L61" s="117"/>
      <c r="M61" s="30" t="b">
        <v>1</v>
      </c>
      <c r="N61" s="125" t="s">
        <v>92</v>
      </c>
      <c r="O61" s="117"/>
      <c r="P61" s="30" t="b">
        <v>1</v>
      </c>
    </row>
    <row r="62" spans="2:16" ht="20.100000000000001" customHeight="1" x14ac:dyDescent="0.25">
      <c r="B62" s="124" t="s">
        <v>90</v>
      </c>
      <c r="C62" s="117"/>
      <c r="D62" s="30" t="b">
        <v>1</v>
      </c>
      <c r="E62" s="116" t="s">
        <v>93</v>
      </c>
      <c r="F62" s="117"/>
      <c r="G62" s="30" t="b">
        <v>1</v>
      </c>
      <c r="H62" s="124" t="s">
        <v>94</v>
      </c>
      <c r="I62" s="117"/>
      <c r="J62" s="30" t="b">
        <v>0</v>
      </c>
      <c r="K62" s="124" t="s">
        <v>95</v>
      </c>
      <c r="L62" s="117"/>
      <c r="M62" s="30" t="b">
        <v>1</v>
      </c>
      <c r="N62" s="125" t="s">
        <v>85</v>
      </c>
      <c r="O62" s="117"/>
      <c r="P62" s="30" t="b">
        <v>1</v>
      </c>
    </row>
    <row r="63" spans="2:16" ht="20.100000000000001" customHeight="1" x14ac:dyDescent="0.25">
      <c r="B63" s="124" t="s">
        <v>96</v>
      </c>
      <c r="C63" s="117"/>
      <c r="D63" s="30" t="b">
        <v>1</v>
      </c>
      <c r="E63" s="116" t="s">
        <v>97</v>
      </c>
      <c r="F63" s="117"/>
      <c r="G63" s="30" t="b">
        <v>1</v>
      </c>
      <c r="H63" s="35"/>
      <c r="I63" s="36"/>
      <c r="J63" s="37"/>
      <c r="K63" s="124" t="s">
        <v>98</v>
      </c>
      <c r="L63" s="117"/>
      <c r="M63" s="30" t="b">
        <v>1</v>
      </c>
      <c r="N63" s="125" t="s">
        <v>166</v>
      </c>
      <c r="O63" s="117"/>
      <c r="P63" s="30" t="b">
        <v>1</v>
      </c>
    </row>
    <row r="64" spans="2:16" ht="20.100000000000001" customHeight="1" x14ac:dyDescent="0.25">
      <c r="B64" s="124" t="s">
        <v>99</v>
      </c>
      <c r="C64" s="117"/>
      <c r="D64" s="30" t="b">
        <v>0</v>
      </c>
      <c r="E64" s="116" t="s">
        <v>100</v>
      </c>
      <c r="F64" s="117"/>
      <c r="G64" s="30" t="b">
        <v>1</v>
      </c>
      <c r="H64" s="38"/>
      <c r="I64" s="39"/>
      <c r="J64" s="40"/>
      <c r="K64" s="126" t="s">
        <v>101</v>
      </c>
      <c r="L64" s="127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16" t="s">
        <v>164</v>
      </c>
      <c r="F65" s="117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18" t="s">
        <v>107</v>
      </c>
      <c r="C69" s="118"/>
      <c r="D69" s="48"/>
      <c r="E69" s="48"/>
      <c r="F69" s="120" t="s">
        <v>108</v>
      </c>
      <c r="G69" s="122" t="s">
        <v>109</v>
      </c>
      <c r="H69" s="48"/>
      <c r="I69" s="118" t="s">
        <v>110</v>
      </c>
      <c r="J69" s="118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119"/>
      <c r="C70" s="119"/>
      <c r="D70" s="52"/>
      <c r="E70" s="53"/>
      <c r="F70" s="121"/>
      <c r="G70" s="123"/>
      <c r="H70" s="54"/>
      <c r="I70" s="119"/>
      <c r="J70" s="119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6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7">
        <v>-151.5</v>
      </c>
      <c r="D72" s="219">
        <v>-154.1</v>
      </c>
      <c r="E72" s="74" t="s">
        <v>120</v>
      </c>
      <c r="F72" s="87">
        <v>23.7</v>
      </c>
      <c r="G72" s="215">
        <v>20</v>
      </c>
      <c r="H72" s="82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7">
        <v>-133</v>
      </c>
      <c r="D73" s="219">
        <v>-138.69999999999999</v>
      </c>
      <c r="E73" s="75" t="s">
        <v>124</v>
      </c>
      <c r="F73" s="88">
        <v>30.2</v>
      </c>
      <c r="G73" s="216">
        <v>35.5</v>
      </c>
      <c r="H73" s="82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7">
        <v>-209.9</v>
      </c>
      <c r="D74" s="219">
        <v>-211.1</v>
      </c>
      <c r="E74" s="75" t="s">
        <v>129</v>
      </c>
      <c r="F74" s="92">
        <v>10</v>
      </c>
      <c r="G74" s="217">
        <v>10</v>
      </c>
      <c r="H74" s="82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7">
        <v>-109.4</v>
      </c>
      <c r="D75" s="219">
        <v>-112.7</v>
      </c>
      <c r="E75" s="75" t="s">
        <v>134</v>
      </c>
      <c r="F75" s="92">
        <v>50</v>
      </c>
      <c r="G75" s="217">
        <v>50</v>
      </c>
      <c r="H75" s="83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7">
        <v>28.1</v>
      </c>
      <c r="D76" s="219">
        <v>24.4</v>
      </c>
      <c r="E76" s="75" t="s">
        <v>139</v>
      </c>
      <c r="F76" s="92">
        <v>30</v>
      </c>
      <c r="G76" s="217">
        <v>30</v>
      </c>
      <c r="H76" s="83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7">
        <v>33</v>
      </c>
      <c r="D77" s="219">
        <v>28.4</v>
      </c>
      <c r="E77" s="75" t="s">
        <v>144</v>
      </c>
      <c r="F77" s="92">
        <v>150</v>
      </c>
      <c r="G77" s="217">
        <v>150</v>
      </c>
      <c r="H77" s="82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7">
        <v>24.1</v>
      </c>
      <c r="D78" s="219">
        <v>20.5</v>
      </c>
      <c r="E78" s="75" t="s">
        <v>149</v>
      </c>
      <c r="F78" s="89"/>
      <c r="G78" s="218"/>
      <c r="H78" s="82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7">
        <v>24.9</v>
      </c>
      <c r="D79" s="219">
        <v>21.4</v>
      </c>
      <c r="E79" s="74" t="s">
        <v>154</v>
      </c>
      <c r="F79" s="87">
        <v>28.2</v>
      </c>
      <c r="G79" s="215">
        <v>16.5</v>
      </c>
      <c r="H79" s="82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0">
        <v>3.65E-5</v>
      </c>
      <c r="D80" s="220">
        <v>3.4999999999999997E-5</v>
      </c>
      <c r="E80" s="75" t="s">
        <v>159</v>
      </c>
      <c r="F80" s="88">
        <v>20.3</v>
      </c>
      <c r="G80" s="216">
        <v>68.8</v>
      </c>
      <c r="H80" s="82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80" t="s">
        <v>163</v>
      </c>
      <c r="C84" s="180"/>
    </row>
    <row r="85" spans="2:16" ht="15" customHeight="1" x14ac:dyDescent="0.25">
      <c r="B85" s="181" t="s">
        <v>186</v>
      </c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3"/>
    </row>
    <row r="86" spans="2:16" ht="15" customHeight="1" x14ac:dyDescent="0.25">
      <c r="B86" s="184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25">
      <c r="B87" s="194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6"/>
    </row>
    <row r="88" spans="2:16" ht="15" customHeight="1" x14ac:dyDescent="0.25">
      <c r="B88" s="194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6"/>
    </row>
    <row r="89" spans="2:16" ht="15" customHeight="1" x14ac:dyDescent="0.25">
      <c r="B89" s="197"/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189"/>
      <c r="N89" s="189"/>
      <c r="O89" s="189"/>
      <c r="P89" s="190"/>
    </row>
    <row r="90" spans="2:16" ht="15" customHeight="1" x14ac:dyDescent="0.25">
      <c r="B90" s="194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6"/>
    </row>
    <row r="91" spans="2:16" ht="15" customHeight="1" x14ac:dyDescent="0.25">
      <c r="B91" s="194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6"/>
    </row>
    <row r="92" spans="2:16" ht="15" customHeight="1" x14ac:dyDescent="0.25">
      <c r="B92" s="188"/>
      <c r="C92" s="189"/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90"/>
    </row>
    <row r="93" spans="2:16" ht="15" customHeight="1" x14ac:dyDescent="0.25">
      <c r="B93" s="188"/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90"/>
    </row>
    <row r="94" spans="2:16" ht="15" customHeight="1" x14ac:dyDescent="0.25">
      <c r="B94" s="188"/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90"/>
    </row>
    <row r="95" spans="2:16" ht="15" customHeight="1" x14ac:dyDescent="0.25">
      <c r="B95" s="188"/>
      <c r="C95" s="189"/>
      <c r="D95" s="189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90"/>
    </row>
    <row r="96" spans="2:16" ht="15" customHeight="1" x14ac:dyDescent="0.25">
      <c r="B96" s="188"/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90"/>
    </row>
    <row r="97" spans="2:16" ht="15" customHeight="1" x14ac:dyDescent="0.25">
      <c r="B97" s="188"/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90"/>
    </row>
    <row r="98" spans="2:16" ht="15" customHeight="1" x14ac:dyDescent="0.25">
      <c r="B98" s="188"/>
      <c r="C98" s="189"/>
      <c r="D98" s="189"/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189"/>
      <c r="P98" s="190"/>
    </row>
    <row r="99" spans="2:16" ht="15" customHeight="1" x14ac:dyDescent="0.25">
      <c r="B99" s="191"/>
      <c r="C99" s="192"/>
      <c r="D99" s="192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2025-03-13T04:03:28Z</dcterms:modified>
</cp:coreProperties>
</file>