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8" i="1"/>
  <c r="H19" i="1"/>
  <c r="D26" i="1"/>
  <c r="C26" i="1"/>
  <c r="D24" i="1"/>
  <c r="H18" i="1" l="1"/>
  <c r="G18" i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<sst xmlns="http://schemas.openxmlformats.org/spreadsheetml/2006/main" count="214" uniqueCount="199">
  <si>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</si>
  <si>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</si>
  <si>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</si>
  <si>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</si>
  <si>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</si>
  <si>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</si>
  <si>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</si>
  <si>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</si>
  <si>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</si>
  <si>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</si>
  <si>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</si>
  <si>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</si>
  <si>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</si>
  <si>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</si>
  <si>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</si>
  <si>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</si>
  <si>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</si>
  <si>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</si>
  <si>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</si>
  <si>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</si>
  <si>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</si>
  <si>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</si>
  <si>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</si>
  <si>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</si>
  <si>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</si>
  <si>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</si>
  <si>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</si>
  <si>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</si>
  <si>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</si>
  <si>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</si>
  <si>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</si>
  <si>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</si>
  <si>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</si>
  <si>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</si>
  <si>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</si>
  <si>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</si>
  <si>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</si>
  <si>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</si>
  <si>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</si>
  <si>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</si>
  <si>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</si>
  <si>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</si>
  <si>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</si>
  <si>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</si>
  <si>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</si>
  <si>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</si>
  <si>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</si>
  <si>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</si>
  <si>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</si>
  <si>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</si>
  <si>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</si>
  <si>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</si>
  <si>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</si>
  <si>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</si>
  <si>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</si>
  <si>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</si>
  <si>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</si>
  <si>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</si>
  <si>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</si>
  <si>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</si>
  <si>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</si>
  <si>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</si>
  <si>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</si>
  <si>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</si>
  <si>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</si>
  <si>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</si>
  <si>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</si>
  <si>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</si>
  <si>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</si>
  <si>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</si>
  <si>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</si>
  <si>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</si>
  <si>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</si>
  <si>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</si>
  <si>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</si>
  <si>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</si>
  <si>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</si>
  <si>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</si>
  <si>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</si>
  <si>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</si>
  <si>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</si>
  <si>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</si>
  <si>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</si>
  <si>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</si>
  <si>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</si>
  <si>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</si>
  <si>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</si>
  <si>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</si>
  <si>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</si>
  <si>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</si>
  <si>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</si>
  <si>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</si>
  <si>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</si>
  <si>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</si>
  <si>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</si>
  <si>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</si>
  <si>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</si>
  <si>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</si>
  <si>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</si>
  <si>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</si>
  <si>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</si>
  <si>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</si>
  <si>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</si>
  <si>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</si>
  <si>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</si>
  <si>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</si>
  <si>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</si>
  <si>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</si>
  <si>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</si>
  <si>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</si>
  <si>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</si>
  <si>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</si>
  <si>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</si>
  <si>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</si>
  <si>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</si>
  <si>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</si>
  <si>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</si>
  <si>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</si>
  <si>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</si>
  <si>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</si>
  <si>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</si>
  <si>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</si>
  <si>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</si>
  <si>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</si>
  <si>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</si>
  <si>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</si>
  <si>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</si>
  <si>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</si>
  <si>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</si>
  <si>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</si>
  <si>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</si>
  <si>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</si>
  <si>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</si>
  <si>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</si>
  <si>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</si>
  <si>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</si>
  <si>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</si>
  <si>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</si>
  <si>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</si>
  <si>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</si>
  <si>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</si>
  <si>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</si>
  <si>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</si>
  <si>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</si>
  <si>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</si>
  <si>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</si>
  <si>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</si>
  <si>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</si>
  <si>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</si>
  <si>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</si>
  <si>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</si>
  <si>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</si>
  <si>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</si>
  <si>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</si>
  <si>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</si>
  <si>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</si>
  <si>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</si>
  <si>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</si>
  <si>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</si>
  <si>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</si>
  <si>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</si>
  <si>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</si>
  <si>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</si>
  <si>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</si>
  <si>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</si>
  <si>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</si>
  <si>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</si>
  <si>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</si>
  <si>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</si>
  <si>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</si>
  <si>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</si>
  <si>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</si>
  <si>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</si>
  <si>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</si>
  <si>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</si>
  <si>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</si>
  <si>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</si>
  <si>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</si>
  <si>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</si>
  <si>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</si>
  <si>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</si>
  <si>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</si>
  <si>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</si>
  <si>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</si>
  <si>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</si>
  <si>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</si>
  <si>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</si>
  <si>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N</t>
    <phoneticPr fontId="3" type="noConversion"/>
  </si>
  <si>
    <t>현대섭</t>
    <phoneticPr fontId="3" type="noConversion"/>
  </si>
  <si>
    <t xml:space="preserve"> 20s/21k 35s/22k 50s/20k</t>
    <phoneticPr fontId="3" type="noConversion"/>
  </si>
  <si>
    <t xml:space="preserve"> 20s/18k 35s/23k 50s/22k </t>
    <phoneticPr fontId="3" type="noConversion"/>
  </si>
  <si>
    <t>TMT</t>
    <phoneticPr fontId="3" type="noConversion"/>
  </si>
  <si>
    <t>DEEPS</t>
    <phoneticPr fontId="3" type="noConversion"/>
  </si>
  <si>
    <t>KAMP</t>
    <phoneticPr fontId="3" type="noConversion"/>
  </si>
  <si>
    <t>ALL</t>
    <phoneticPr fontId="3" type="noConversion"/>
  </si>
  <si>
    <t>BLG</t>
    <phoneticPr fontId="3" type="noConversion"/>
  </si>
  <si>
    <t>TNE</t>
    <phoneticPr fontId="3" type="noConversion"/>
  </si>
  <si>
    <t>E</t>
    <phoneticPr fontId="3" type="noConversion"/>
  </si>
  <si>
    <t>M_010983-010984:N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</si>
</sst>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7">
        <v>45725</v>
      </c>
      <c r="D3" s="148"/>
      <c r="E3" s="1"/>
      <c r="F3" s="1"/>
      <c r="G3" s="1"/>
      <c r="H3" s="1"/>
      <c r="I3" s="1"/>
      <c r="J3" s="1"/>
      <c r="K3" s="33" t="s">
        <v>2</v>
      </c>
      <c r="L3" s="149">
        <f>(P31-(P32+P33))/P31*100</f>
        <v>100</v>
      </c>
      <c r="M3" s="149"/>
      <c r="N3" s="33" t="s">
        <v>3</v>
      </c>
      <c r="O3" s="149">
        <f>(P31-P33)/P31*100</f>
        <v>100</v>
      </c>
      <c r="P3" s="149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22">
        <v>0.76041666666666663</v>
      </c>
      <c r="D9" s="123">
        <v>1.6</v>
      </c>
      <c r="E9" s="123">
        <v>16.7</v>
      </c>
      <c r="F9" s="123">
        <v>22</v>
      </c>
      <c r="G9" s="121" t="s">
        <v>187</v>
      </c>
      <c r="H9" s="123">
        <v>2.9</v>
      </c>
      <c r="I9" s="121">
        <v>83</v>
      </c>
      <c r="J9" s="12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>
        <v>1.5</v>
      </c>
      <c r="E10" s="123">
        <v>12.3</v>
      </c>
      <c r="F10" s="123">
        <v>58</v>
      </c>
      <c r="G10" s="121" t="s">
        <v>197</v>
      </c>
      <c r="H10" s="123">
        <v>2.2999999999999998</v>
      </c>
      <c r="I10" s="128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0.125</v>
      </c>
      <c r="D11" s="130">
        <v>1.4</v>
      </c>
      <c r="E11" s="130">
        <v>8.1999999999999993</v>
      </c>
      <c r="F11" s="130">
        <v>62</v>
      </c>
      <c r="G11" s="121" t="s">
        <v>187</v>
      </c>
      <c r="H11" s="123">
        <v>1.7</v>
      </c>
      <c r="I11" s="131"/>
      <c r="J11" s="124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23.364583333333332</v>
      </c>
      <c r="D12" s="12">
        <f>AVERAGE(D9:D11)</f>
        <v>1.5</v>
      </c>
      <c r="E12" s="12">
        <f>AVERAGE(E9:E11)</f>
        <v>12.4</v>
      </c>
      <c r="F12" s="13">
        <f>AVERAGE(F9:F11)</f>
        <v>47.333333333333336</v>
      </c>
      <c r="G12" s="14"/>
      <c r="H12" s="15">
        <f>AVERAGE(H9:H11)</f>
        <v>2.2999999999999998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20" t="s">
        <v>176</v>
      </c>
      <c r="D16" s="121" t="s">
        <v>178</v>
      </c>
      <c r="E16" s="121" t="s">
        <v>191</v>
      </c>
      <c r="F16" s="121" t="s">
        <v>192</v>
      </c>
      <c r="G16" s="121" t="s">
        <v>193</v>
      </c>
      <c r="H16" s="121" t="s">
        <v>196</v>
      </c>
      <c r="I16" s="121" t="s">
        <v>195</v>
      </c>
      <c r="J16" s="121" t="s">
        <v>194</v>
      </c>
      <c r="K16" s="108"/>
      <c r="L16" s="108"/>
      <c r="M16" s="108"/>
      <c r="N16" s="108"/>
      <c r="O16" s="108"/>
      <c r="P16" s="121" t="s">
        <v>41</v>
      </c>
    </row>
    <row r="17" spans="1:16" s="76" customFormat="1" ht="14.1" customHeight="1" x14ac:dyDescent="0.25">
      <c r="A17" s="32"/>
      <c r="B17" s="22" t="s">
        <v>42</v>
      </c>
      <c r="C17" s="122">
        <v>0.69861111111111107</v>
      </c>
      <c r="D17" s="122">
        <v>0.70277777777777783</v>
      </c>
      <c r="E17" s="122">
        <v>0.74791666666666667</v>
      </c>
      <c r="F17" s="122">
        <v>0.77083333333333337</v>
      </c>
      <c r="G17" s="122">
        <v>0.95138888888888884</v>
      </c>
      <c r="H17" s="122">
        <v>1.3888888888888888E-2</v>
      </c>
      <c r="I17" s="122">
        <v>2.0833333333333332E-2</v>
      </c>
      <c r="J17" s="122">
        <v>0.15625</v>
      </c>
      <c r="K17" s="107"/>
      <c r="L17" s="107"/>
      <c r="M17" s="107"/>
      <c r="N17" s="107"/>
      <c r="O17" s="107"/>
      <c r="P17" s="122">
        <v>0.16111111111111112</v>
      </c>
    </row>
    <row r="18" spans="1:16" s="76" customFormat="1" ht="14.1" customHeight="1" x14ac:dyDescent="0.25">
      <c r="A18" s="32"/>
      <c r="B18" s="22" t="s">
        <v>43</v>
      </c>
      <c r="C18" s="121">
        <v>10826</v>
      </c>
      <c r="D18" s="121">
        <f>C18+1</f>
        <v>10827</v>
      </c>
      <c r="E18" s="121">
        <f t="shared" ref="E18" si="0">D19+1</f>
        <v>10838</v>
      </c>
      <c r="F18" s="121">
        <f t="shared" ref="F18" si="1">E19+1</f>
        <v>10851</v>
      </c>
      <c r="G18" s="121">
        <f>F19+1</f>
        <v>10926</v>
      </c>
      <c r="H18" s="121">
        <f>G19+1</f>
        <v>10965</v>
      </c>
      <c r="I18" s="121">
        <f>H19+1</f>
        <v>10969</v>
      </c>
      <c r="J18" s="121">
        <v>11056</v>
      </c>
      <c r="K18" s="107"/>
      <c r="L18" s="107"/>
      <c r="M18" s="107"/>
      <c r="N18" s="107"/>
      <c r="O18" s="107"/>
      <c r="P18" s="121">
        <f>MAX(C18:O19)+1</f>
        <v>11061</v>
      </c>
    </row>
    <row r="19" spans="1:16" s="76" customFormat="1" ht="14.1" customHeight="1" thickBot="1" x14ac:dyDescent="0.3">
      <c r="A19" s="32"/>
      <c r="B19" s="9" t="s">
        <v>44</v>
      </c>
      <c r="C19" s="81"/>
      <c r="D19" s="121">
        <v>10837</v>
      </c>
      <c r="E19" s="126">
        <v>10850</v>
      </c>
      <c r="F19" s="126">
        <v>10925</v>
      </c>
      <c r="G19" s="126">
        <v>10964</v>
      </c>
      <c r="H19" s="126">
        <f>H18+3</f>
        <v>10968</v>
      </c>
      <c r="I19" s="126">
        <v>11055</v>
      </c>
      <c r="J19" s="126">
        <f>J18+4</f>
        <v>11060</v>
      </c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11</v>
      </c>
      <c r="E20" s="86">
        <f t="shared" ref="E20:O20" si="2">IF(ISNUMBER(E18),E19-E18+1,"")</f>
        <v>13</v>
      </c>
      <c r="F20" s="86">
        <f t="shared" si="2"/>
        <v>75</v>
      </c>
      <c r="G20" s="86">
        <f t="shared" si="2"/>
        <v>39</v>
      </c>
      <c r="H20" s="86">
        <f t="shared" si="2"/>
        <v>4</v>
      </c>
      <c r="I20" s="86">
        <f t="shared" si="2"/>
        <v>87</v>
      </c>
      <c r="J20" s="86">
        <f t="shared" si="2"/>
        <v>5</v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8" t="s">
        <v>46</v>
      </c>
      <c r="C22" s="22" t="s">
        <v>21</v>
      </c>
      <c r="D22" s="22" t="s">
        <v>23</v>
      </c>
      <c r="E22" s="22" t="s">
        <v>47</v>
      </c>
      <c r="F22" s="159" t="s">
        <v>48</v>
      </c>
      <c r="G22" s="159"/>
      <c r="H22" s="159"/>
      <c r="I22" s="159"/>
      <c r="J22" s="22" t="s">
        <v>21</v>
      </c>
      <c r="K22" s="22" t="s">
        <v>23</v>
      </c>
      <c r="L22" s="22" t="s">
        <v>47</v>
      </c>
      <c r="M22" s="159" t="s">
        <v>48</v>
      </c>
      <c r="N22" s="159"/>
      <c r="O22" s="159"/>
      <c r="P22" s="159"/>
    </row>
    <row r="23" spans="1:16" ht="13.5" customHeight="1" x14ac:dyDescent="0.25">
      <c r="B23" s="158"/>
      <c r="C23" s="101"/>
      <c r="D23" s="101"/>
      <c r="E23" s="102" t="s">
        <v>181</v>
      </c>
      <c r="F23" s="157" t="s">
        <v>183</v>
      </c>
      <c r="G23" s="157"/>
      <c r="H23" s="157"/>
      <c r="I23" s="157"/>
      <c r="J23" s="103"/>
      <c r="K23" s="103"/>
      <c r="L23" s="104" t="s">
        <v>50</v>
      </c>
      <c r="M23" s="157" t="s">
        <v>184</v>
      </c>
      <c r="N23" s="157"/>
      <c r="O23" s="157"/>
      <c r="P23" s="157"/>
    </row>
    <row r="24" spans="1:16" ht="13.5" customHeight="1" x14ac:dyDescent="0.25">
      <c r="B24" s="158"/>
      <c r="C24" s="103">
        <v>10832</v>
      </c>
      <c r="D24" s="103">
        <f>C24+2</f>
        <v>10834</v>
      </c>
      <c r="E24" s="104" t="s">
        <v>177</v>
      </c>
      <c r="F24" s="157" t="s">
        <v>189</v>
      </c>
      <c r="G24" s="157"/>
      <c r="H24" s="157"/>
      <c r="I24" s="157"/>
      <c r="J24" s="103"/>
      <c r="K24" s="103"/>
      <c r="L24" s="104" t="s">
        <v>51</v>
      </c>
      <c r="M24" s="157" t="s">
        <v>179</v>
      </c>
      <c r="N24" s="157"/>
      <c r="O24" s="157"/>
      <c r="P24" s="157"/>
    </row>
    <row r="25" spans="1:16" ht="13.5" customHeight="1" x14ac:dyDescent="0.25">
      <c r="B25" s="158"/>
      <c r="C25" s="103"/>
      <c r="D25" s="103"/>
      <c r="E25" s="104" t="s">
        <v>185</v>
      </c>
      <c r="F25" s="157" t="s">
        <v>183</v>
      </c>
      <c r="G25" s="157"/>
      <c r="H25" s="157"/>
      <c r="I25" s="157"/>
      <c r="J25" s="103"/>
      <c r="K25" s="103"/>
      <c r="L25" s="104" t="s">
        <v>180</v>
      </c>
      <c r="M25" s="157" t="s">
        <v>183</v>
      </c>
      <c r="N25" s="157"/>
      <c r="O25" s="157"/>
      <c r="P25" s="157"/>
    </row>
    <row r="26" spans="1:16" ht="13.5" customHeight="1" x14ac:dyDescent="0.25">
      <c r="B26" s="158"/>
      <c r="C26" s="103">
        <f>D24+1</f>
        <v>10835</v>
      </c>
      <c r="D26" s="103">
        <f>C26+2</f>
        <v>10837</v>
      </c>
      <c r="E26" s="104" t="s">
        <v>50</v>
      </c>
      <c r="F26" s="157" t="s">
        <v>190</v>
      </c>
      <c r="G26" s="157"/>
      <c r="H26" s="157"/>
      <c r="I26" s="157"/>
      <c r="J26" s="103"/>
      <c r="K26" s="103"/>
      <c r="L26" s="104" t="s">
        <v>49</v>
      </c>
      <c r="M26" s="157" t="s">
        <v>179</v>
      </c>
      <c r="N26" s="157"/>
      <c r="O26" s="157"/>
      <c r="P26" s="157"/>
    </row>
    <row r="27" spans="1:16" ht="13.5" customHeight="1" x14ac:dyDescent="0.25">
      <c r="B27" s="1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1:16" ht="14.1" customHeight="1" thickBot="1" x14ac:dyDescent="0.3">
      <c r="B28" s="146" t="s">
        <v>52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5">
        <v>0.12291666666666667</v>
      </c>
      <c r="D30" s="99"/>
      <c r="E30" s="99">
        <v>6.25E-2</v>
      </c>
      <c r="F30" s="99"/>
      <c r="G30" s="99">
        <v>0.18055555555555555</v>
      </c>
      <c r="H30" s="99"/>
      <c r="I30" s="99"/>
      <c r="J30" s="99"/>
      <c r="K30" s="106"/>
      <c r="L30" s="99"/>
      <c r="M30" s="99"/>
      <c r="N30" s="99"/>
      <c r="O30" s="99"/>
      <c r="P30" s="91">
        <f>SUM(C30:J30,L30:N30)</f>
        <v>0.36597222222222225</v>
      </c>
    </row>
    <row r="31" spans="1:16" ht="14.1" customHeight="1" x14ac:dyDescent="0.25">
      <c r="B31" s="23" t="s">
        <v>171</v>
      </c>
      <c r="C31" s="127">
        <v>0.13541666666666666</v>
      </c>
      <c r="D31" s="116"/>
      <c r="E31" s="125">
        <v>6.25E-2</v>
      </c>
      <c r="F31" s="116"/>
      <c r="G31" s="125">
        <v>0.18055555555555555</v>
      </c>
      <c r="H31" s="116"/>
      <c r="I31" s="116"/>
      <c r="J31" s="116"/>
      <c r="K31" s="125">
        <v>2.0833333333333332E-2</v>
      </c>
      <c r="L31" s="125">
        <v>6.9444444444444441E-3</v>
      </c>
      <c r="M31" s="116"/>
      <c r="N31" s="116"/>
      <c r="O31" s="117"/>
      <c r="P31" s="91">
        <f>SUM(C31:N31)</f>
        <v>0.40624999999999994</v>
      </c>
    </row>
    <row r="32" spans="1:16" ht="14.1" customHeight="1" x14ac:dyDescent="0.25">
      <c r="B32" s="23" t="s">
        <v>67</v>
      </c>
      <c r="C32" s="2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9"/>
      <c r="P32" s="91">
        <f>SUM(C32:N32)</f>
        <v>0</v>
      </c>
    </row>
    <row r="33" spans="2:16" ht="14.1" customHeight="1" thickBot="1" x14ac:dyDescent="0.3">
      <c r="B33" s="23" t="s">
        <v>68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5"/>
      <c r="P33" s="95">
        <f>SUM(C33:N33)</f>
        <v>0</v>
      </c>
    </row>
    <row r="34" spans="2:16" ht="14.1" customHeight="1" x14ac:dyDescent="0.25">
      <c r="B34" s="70" t="s">
        <v>169</v>
      </c>
      <c r="C34" s="110">
        <f>C31-C32-C33</f>
        <v>0.13541666666666666</v>
      </c>
      <c r="D34" s="110">
        <f t="shared" ref="D34:P34" si="3">D31-D32-D33</f>
        <v>0</v>
      </c>
      <c r="E34" s="110">
        <f t="shared" si="3"/>
        <v>6.25E-2</v>
      </c>
      <c r="F34" s="110">
        <f t="shared" si="3"/>
        <v>0</v>
      </c>
      <c r="G34" s="110">
        <f t="shared" si="3"/>
        <v>0.18055555555555555</v>
      </c>
      <c r="H34" s="110">
        <f t="shared" si="3"/>
        <v>0</v>
      </c>
      <c r="I34" s="110">
        <f t="shared" si="3"/>
        <v>0</v>
      </c>
      <c r="J34" s="110">
        <f t="shared" si="3"/>
        <v>0</v>
      </c>
      <c r="K34" s="110">
        <f t="shared" si="3"/>
        <v>2.0833333333333332E-2</v>
      </c>
      <c r="L34" s="110">
        <f t="shared" si="3"/>
        <v>6.9444444444444441E-3</v>
      </c>
      <c r="M34" s="110">
        <f t="shared" si="3"/>
        <v>0</v>
      </c>
      <c r="N34" s="110">
        <f t="shared" si="3"/>
        <v>0</v>
      </c>
      <c r="O34" s="111"/>
      <c r="P34" s="112">
        <f t="shared" si="3"/>
        <v>0.40624999999999994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7" t="s">
        <v>69</v>
      </c>
      <c r="C36" s="160" t="s">
        <v>198</v>
      </c>
      <c r="D36" s="160"/>
      <c r="E36" s="161"/>
      <c r="F36" s="161"/>
      <c r="G36" s="162"/>
      <c r="H36" s="162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8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8"/>
      <c r="C38" s="160" t="s">
        <v>182</v>
      </c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8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 x14ac:dyDescent="0.25">
      <c r="B40" s="178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 x14ac:dyDescent="0.25">
      <c r="B41" s="179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70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</row>
    <row r="46" spans="2:16" ht="14.1" customHeight="1" x14ac:dyDescent="0.25">
      <c r="B46" s="172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2:16" ht="14.1" customHeight="1" x14ac:dyDescent="0.25">
      <c r="B47" s="173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6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3"/>
      <c r="C52" s="194"/>
      <c r="D52" s="175"/>
      <c r="E52" s="175"/>
      <c r="F52" s="175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168</v>
      </c>
      <c r="C53" s="197"/>
      <c r="D53" s="98">
        <v>0.96</v>
      </c>
      <c r="E53" s="98">
        <v>1.31</v>
      </c>
      <c r="F53" s="98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167</v>
      </c>
      <c r="C54" s="199"/>
      <c r="D54" s="199"/>
      <c r="E54" s="199"/>
      <c r="F54" s="98">
        <v>384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71</v>
      </c>
      <c r="C56" s="18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1" t="s">
        <v>72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73</v>
      </c>
      <c r="O57" s="182"/>
      <c r="P57" s="185"/>
    </row>
    <row r="58" spans="2:16" ht="17.100000000000001" customHeight="1" x14ac:dyDescent="0.25">
      <c r="B58" s="186" t="s">
        <v>74</v>
      </c>
      <c r="C58" s="187"/>
      <c r="D58" s="188"/>
      <c r="E58" s="186" t="s">
        <v>75</v>
      </c>
      <c r="F58" s="187"/>
      <c r="G58" s="188"/>
      <c r="H58" s="187" t="s">
        <v>76</v>
      </c>
      <c r="I58" s="187"/>
      <c r="J58" s="187"/>
      <c r="K58" s="189" t="s">
        <v>77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78</v>
      </c>
      <c r="C59" s="207"/>
      <c r="D59" s="30" t="b">
        <v>1</v>
      </c>
      <c r="E59" s="206" t="s">
        <v>79</v>
      </c>
      <c r="F59" s="207"/>
      <c r="G59" s="30" t="b">
        <v>1</v>
      </c>
      <c r="H59" s="208" t="s">
        <v>80</v>
      </c>
      <c r="I59" s="207"/>
      <c r="J59" s="30" t="b">
        <v>1</v>
      </c>
      <c r="K59" s="208" t="s">
        <v>81</v>
      </c>
      <c r="L59" s="207"/>
      <c r="M59" s="30" t="b">
        <v>1</v>
      </c>
      <c r="N59" s="209" t="s">
        <v>82</v>
      </c>
      <c r="O59" s="207"/>
      <c r="P59" s="30" t="b">
        <v>1</v>
      </c>
    </row>
    <row r="60" spans="2:16" ht="20.100000000000001" customHeight="1" x14ac:dyDescent="0.25">
      <c r="B60" s="206" t="s">
        <v>83</v>
      </c>
      <c r="C60" s="207"/>
      <c r="D60" s="30" t="b">
        <v>1</v>
      </c>
      <c r="E60" s="206" t="s">
        <v>84</v>
      </c>
      <c r="F60" s="207"/>
      <c r="G60" s="30" t="b">
        <v>1</v>
      </c>
      <c r="H60" s="208" t="s">
        <v>85</v>
      </c>
      <c r="I60" s="207"/>
      <c r="J60" s="30" t="b">
        <v>1</v>
      </c>
      <c r="K60" s="208" t="s">
        <v>86</v>
      </c>
      <c r="L60" s="207"/>
      <c r="M60" s="30" t="b">
        <v>1</v>
      </c>
      <c r="N60" s="209" t="s">
        <v>87</v>
      </c>
      <c r="O60" s="207"/>
      <c r="P60" s="30" t="b">
        <v>1</v>
      </c>
    </row>
    <row r="61" spans="2:16" ht="20.100000000000001" customHeight="1" x14ac:dyDescent="0.25">
      <c r="B61" s="206" t="s">
        <v>88</v>
      </c>
      <c r="C61" s="207"/>
      <c r="D61" s="30" t="b">
        <v>1</v>
      </c>
      <c r="E61" s="206" t="s">
        <v>89</v>
      </c>
      <c r="F61" s="207"/>
      <c r="G61" s="30" t="b">
        <v>1</v>
      </c>
      <c r="H61" s="208" t="s">
        <v>90</v>
      </c>
      <c r="I61" s="207"/>
      <c r="J61" s="30" t="b">
        <v>1</v>
      </c>
      <c r="K61" s="208" t="s">
        <v>91</v>
      </c>
      <c r="L61" s="207"/>
      <c r="M61" s="30" t="b">
        <v>1</v>
      </c>
      <c r="N61" s="209" t="s">
        <v>92</v>
      </c>
      <c r="O61" s="207"/>
      <c r="P61" s="30" t="b">
        <v>1</v>
      </c>
    </row>
    <row r="62" spans="2:16" ht="20.100000000000001" customHeight="1" x14ac:dyDescent="0.25">
      <c r="B62" s="208" t="s">
        <v>90</v>
      </c>
      <c r="C62" s="207"/>
      <c r="D62" s="30" t="b">
        <v>1</v>
      </c>
      <c r="E62" s="206" t="s">
        <v>93</v>
      </c>
      <c r="F62" s="207"/>
      <c r="G62" s="30" t="b">
        <v>1</v>
      </c>
      <c r="H62" s="208" t="s">
        <v>94</v>
      </c>
      <c r="I62" s="207"/>
      <c r="J62" s="30" t="b">
        <v>0</v>
      </c>
      <c r="K62" s="208" t="s">
        <v>95</v>
      </c>
      <c r="L62" s="207"/>
      <c r="M62" s="30" t="b">
        <v>1</v>
      </c>
      <c r="N62" s="209" t="s">
        <v>85</v>
      </c>
      <c r="O62" s="207"/>
      <c r="P62" s="30" t="b">
        <v>1</v>
      </c>
    </row>
    <row r="63" spans="2:16" ht="20.100000000000001" customHeight="1" x14ac:dyDescent="0.25">
      <c r="B63" s="208" t="s">
        <v>96</v>
      </c>
      <c r="C63" s="207"/>
      <c r="D63" s="30" t="b">
        <v>1</v>
      </c>
      <c r="E63" s="206" t="s">
        <v>97</v>
      </c>
      <c r="F63" s="207"/>
      <c r="G63" s="30" t="b">
        <v>1</v>
      </c>
      <c r="H63" s="35"/>
      <c r="I63" s="36"/>
      <c r="J63" s="37"/>
      <c r="K63" s="208" t="s">
        <v>98</v>
      </c>
      <c r="L63" s="207"/>
      <c r="M63" s="30" t="b">
        <v>1</v>
      </c>
      <c r="N63" s="209" t="s">
        <v>166</v>
      </c>
      <c r="O63" s="207"/>
      <c r="P63" s="30" t="b">
        <v>1</v>
      </c>
    </row>
    <row r="64" spans="2:16" ht="20.100000000000001" customHeight="1" x14ac:dyDescent="0.25">
      <c r="B64" s="208" t="s">
        <v>99</v>
      </c>
      <c r="C64" s="207"/>
      <c r="D64" s="30" t="b">
        <v>0</v>
      </c>
      <c r="E64" s="206" t="s">
        <v>100</v>
      </c>
      <c r="F64" s="207"/>
      <c r="G64" s="30" t="b">
        <v>1</v>
      </c>
      <c r="H64" s="38"/>
      <c r="I64" s="39"/>
      <c r="J64" s="40"/>
      <c r="K64" s="216" t="s">
        <v>101</v>
      </c>
      <c r="L64" s="21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6" t="s">
        <v>164</v>
      </c>
      <c r="F65" s="20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0" t="s">
        <v>107</v>
      </c>
      <c r="C69" s="210"/>
      <c r="D69" s="48"/>
      <c r="E69" s="48"/>
      <c r="F69" s="212" t="s">
        <v>108</v>
      </c>
      <c r="G69" s="214" t="s">
        <v>109</v>
      </c>
      <c r="H69" s="48"/>
      <c r="I69" s="210" t="s">
        <v>110</v>
      </c>
      <c r="J69" s="210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11"/>
      <c r="C70" s="211"/>
      <c r="D70" s="52"/>
      <c r="E70" s="53"/>
      <c r="F70" s="213"/>
      <c r="G70" s="215"/>
      <c r="H70" s="54"/>
      <c r="I70" s="211"/>
      <c r="J70" s="211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-153.1</v>
      </c>
      <c r="D72" s="87">
        <v>-155.5</v>
      </c>
      <c r="E72" s="74" t="s">
        <v>120</v>
      </c>
      <c r="F72" s="87">
        <v>22</v>
      </c>
      <c r="G72" s="132">
        <v>18.2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-137.19999999999999</v>
      </c>
      <c r="D73" s="87">
        <v>-142</v>
      </c>
      <c r="E73" s="75" t="s">
        <v>124</v>
      </c>
      <c r="F73" s="88">
        <v>34.299999999999997</v>
      </c>
      <c r="G73" s="133">
        <v>42.7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-210.3</v>
      </c>
      <c r="D74" s="87">
        <v>-212.2</v>
      </c>
      <c r="E74" s="75" t="s">
        <v>129</v>
      </c>
      <c r="F74" s="92">
        <v>10</v>
      </c>
      <c r="G74" s="134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-112.1</v>
      </c>
      <c r="D75" s="87">
        <v>-114</v>
      </c>
      <c r="E75" s="75" t="s">
        <v>134</v>
      </c>
      <c r="F75" s="92">
        <v>50</v>
      </c>
      <c r="G75" s="134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26.3</v>
      </c>
      <c r="D76" s="87">
        <v>22.5</v>
      </c>
      <c r="E76" s="75" t="s">
        <v>139</v>
      </c>
      <c r="F76" s="92">
        <v>30</v>
      </c>
      <c r="G76" s="134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30.8</v>
      </c>
      <c r="D77" s="87">
        <v>26.3</v>
      </c>
      <c r="E77" s="75" t="s">
        <v>144</v>
      </c>
      <c r="F77" s="92">
        <v>150</v>
      </c>
      <c r="G77" s="134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22.3</v>
      </c>
      <c r="D78" s="87">
        <v>18.8</v>
      </c>
      <c r="E78" s="75" t="s">
        <v>149</v>
      </c>
      <c r="F78" s="89"/>
      <c r="G78" s="135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23.1</v>
      </c>
      <c r="D79" s="87">
        <v>19.600000000000001</v>
      </c>
      <c r="E79" s="74" t="s">
        <v>154</v>
      </c>
      <c r="F79" s="87">
        <v>21</v>
      </c>
      <c r="G79" s="132">
        <v>10.3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3.5899999999999998E-5</v>
      </c>
      <c r="D80" s="90">
        <v>3.4600000000000001E-5</v>
      </c>
      <c r="E80" s="75" t="s">
        <v>159</v>
      </c>
      <c r="F80" s="88">
        <v>36</v>
      </c>
      <c r="G80" s="133">
        <v>70.2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0" t="s">
        <v>163</v>
      </c>
      <c r="C84" s="150"/>
    </row>
    <row r="85" spans="2:16" ht="15" customHeight="1" x14ac:dyDescent="0.25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6"/>
    </row>
    <row r="87" spans="2:16" ht="15" customHeight="1" x14ac:dyDescent="0.25">
      <c r="B87" s="14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/>
    </row>
    <row r="88" spans="2:16" ht="15" customHeight="1" x14ac:dyDescent="0.2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</row>
    <row r="89" spans="2:16" ht="15" customHeight="1" x14ac:dyDescent="0.25">
      <c r="B89" s="145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8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8"/>
    </row>
    <row r="93" spans="2:16" ht="15" customHeight="1" x14ac:dyDescent="0.25"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8"/>
    </row>
    <row r="94" spans="2:16" ht="15" customHeight="1" x14ac:dyDescent="0.25"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8"/>
    </row>
    <row r="95" spans="2:16" ht="15" customHeight="1" x14ac:dyDescent="0.25"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</row>
    <row r="96" spans="2:16" ht="15" customHeight="1" x14ac:dyDescent="0.25"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8"/>
    </row>
    <row r="97" spans="2:16" ht="15" customHeight="1" x14ac:dyDescent="0.25"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8"/>
    </row>
    <row r="98" spans="2:16" ht="15" customHeight="1" x14ac:dyDescent="0.25"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</row>
    <row r="99" spans="2:16" ht="15" customHeight="1" x14ac:dyDescent="0.25"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2025-03-10T03:56:09Z</dcterms:modified>
</cp:coreProperties>
</file>