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3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G18" i="1"/>
  <c r="F18" i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<sst xmlns="http://schemas.openxmlformats.org/spreadsheetml/2006/main" count="213" uniqueCount="196">
  <si>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</si>
  <si>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</si>
  <si>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</si>
  <si>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</si>
  <si>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</si>
  <si>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</si>
  <si>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</si>
  <si>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</si>
  <si>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</si>
  <si>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</si>
  <si>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</si>
  <si>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</si>
  <si>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</si>
  <si>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</si>
  <si>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</si>
  <si>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</si>
  <si>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</si>
  <si>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</si>
  <si>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</si>
  <si>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</si>
  <si>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</si>
  <si>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</si>
  <si>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</si>
  <si>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</si>
  <si>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</si>
  <si>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</si>
  <si>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</si>
  <si>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</si>
  <si>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</si>
  <si>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</si>
  <si>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</si>
  <si>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</si>
  <si>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</si>
  <si>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</si>
  <si>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</si>
  <si>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</si>
  <si>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</si>
  <si>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</si>
  <si>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</si>
  <si>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</si>
  <si>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</si>
  <si>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</si>
  <si>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</si>
  <si>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</si>
  <si>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</si>
  <si>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</si>
  <si>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</si>
  <si>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</si>
  <si>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</si>
  <si>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</si>
  <si>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</si>
  <si>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</si>
  <si>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</si>
  <si>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</si>
  <si>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</si>
  <si>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</si>
  <si>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</si>
  <si>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</si>
  <si>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</si>
  <si>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</si>
  <si>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</si>
  <si>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</si>
  <si>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</si>
  <si>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</si>
  <si>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</si>
  <si>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</si>
  <si>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</si>
  <si>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</si>
  <si>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</si>
  <si>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</si>
  <si>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</si>
  <si>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</si>
  <si>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</si>
  <si>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</si>
  <si>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</si>
  <si>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</si>
  <si>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</si>
  <si>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</si>
  <si>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</si>
  <si>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</si>
  <si>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</si>
  <si>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</si>
  <si>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</si>
  <si>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</si>
  <si>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</si>
  <si>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</si>
  <si>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</si>
  <si>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</si>
  <si>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</si>
  <si>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</si>
  <si>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</si>
  <si>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</si>
  <si>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</si>
  <si>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</si>
  <si>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</si>
  <si>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</si>
  <si>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</si>
  <si>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</si>
  <si>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</si>
  <si>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</si>
  <si>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</si>
  <si>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</si>
  <si>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</si>
  <si>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</si>
  <si>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</si>
  <si>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</si>
  <si>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</si>
  <si>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</si>
  <si>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</si>
  <si>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</si>
  <si>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</si>
  <si>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</si>
  <si>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</si>
  <si>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</si>
  <si>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</si>
  <si>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</si>
  <si>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</si>
  <si>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</si>
  <si>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</si>
  <si>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</si>
  <si>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</si>
  <si>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</si>
  <si>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</si>
  <si>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</si>
  <si>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</si>
  <si>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</si>
  <si>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</si>
  <si>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</si>
  <si>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</si>
  <si>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</si>
  <si>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</si>
  <si>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</si>
  <si>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</si>
  <si>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</si>
  <si>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</si>
  <si>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</si>
  <si>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</si>
  <si>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</si>
  <si>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</si>
  <si>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</si>
  <si>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</si>
  <si>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</si>
  <si>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</si>
  <si>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</si>
  <si>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</si>
  <si>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</si>
  <si>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</si>
  <si>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</si>
  <si>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</si>
  <si>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</si>
  <si>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</si>
  <si>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</si>
  <si>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</si>
  <si>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</si>
  <si>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</si>
  <si>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</si>
  <si>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</si>
  <si>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</si>
  <si>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</si>
  <si>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</si>
  <si>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</si>
  <si>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</si>
  <si>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</si>
  <si>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</si>
  <si>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</si>
  <si>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</si>
  <si>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</si>
  <si>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</si>
  <si>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</si>
  <si>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</si>
  <si>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</si>
  <si>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</si>
  <si>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</si>
  <si>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</si>
  <si>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</si>
  <si>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</si>
  <si>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</si>
  <si>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</si>
  <si>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</si>
  <si>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</si>
  <si>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</si>
  <si>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</si>
  <si>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</si>
  <si>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</si>
  <si>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</si>
  <si>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</si>
  <si>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</si>
  <si>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</si>
  <si>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BLG</t>
    <phoneticPr fontId="3" type="noConversion"/>
  </si>
  <si>
    <t>SE</t>
    <phoneticPr fontId="3" type="noConversion"/>
  </si>
  <si>
    <t>KAMP</t>
    <phoneticPr fontId="3" type="noConversion"/>
  </si>
  <si>
    <t>W</t>
    <phoneticPr fontId="3" type="noConversion"/>
  </si>
  <si>
    <t>N</t>
    <phoneticPr fontId="3" type="noConversion"/>
  </si>
  <si>
    <t>DEEPS</t>
    <phoneticPr fontId="3" type="noConversion"/>
  </si>
  <si>
    <t>M_009933-009934:K</t>
    <phoneticPr fontId="3" type="noConversion"/>
  </si>
  <si>
    <t xml:space="preserve"> 초반 구름으로 대기, [19:55]관측 시작, [21:05]구름으로 중단대기, [00:50]재개,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</si>
</sst>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67" sqref="E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8">
        <v>45719</v>
      </c>
      <c r="D3" s="149"/>
      <c r="E3" s="1"/>
      <c r="F3" s="1"/>
      <c r="G3" s="1"/>
      <c r="H3" s="1"/>
      <c r="I3" s="1"/>
      <c r="J3" s="1"/>
      <c r="K3" s="33" t="s">
        <v>2</v>
      </c>
      <c r="L3" s="150">
        <f>(P31-(P32+P33))/P31*100</f>
        <v>44.036697247706414</v>
      </c>
      <c r="M3" s="150"/>
      <c r="N3" s="33" t="s">
        <v>3</v>
      </c>
      <c r="O3" s="150">
        <f>(P31-P33)/P31*100</f>
        <v>100</v>
      </c>
      <c r="P3" s="150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0.75</v>
      </c>
      <c r="D9" s="123"/>
      <c r="E9" s="123">
        <v>18</v>
      </c>
      <c r="F9" s="123">
        <v>61</v>
      </c>
      <c r="G9" s="121" t="s">
        <v>191</v>
      </c>
      <c r="H9" s="123">
        <v>1.5</v>
      </c>
      <c r="I9" s="121">
        <v>18.399999999999999</v>
      </c>
      <c r="J9" s="124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0.91666666666666663</v>
      </c>
      <c r="D10" s="123"/>
      <c r="E10" s="123">
        <v>18</v>
      </c>
      <c r="F10" s="123">
        <v>60</v>
      </c>
      <c r="G10" s="121" t="s">
        <v>189</v>
      </c>
      <c r="H10" s="123">
        <v>3.9</v>
      </c>
      <c r="I10" s="126"/>
      <c r="J10" s="124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4">
        <v>0.14583333333333334</v>
      </c>
      <c r="D11" s="135">
        <v>1.42</v>
      </c>
      <c r="E11" s="135">
        <v>15</v>
      </c>
      <c r="F11" s="135">
        <v>71</v>
      </c>
      <c r="G11" s="121" t="s">
        <v>192</v>
      </c>
      <c r="H11" s="123">
        <v>7</v>
      </c>
      <c r="I11" s="136"/>
      <c r="J11" s="124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23.395833333333332</v>
      </c>
      <c r="D12" s="12">
        <f>AVERAGE(D9:D11)</f>
        <v>1.42</v>
      </c>
      <c r="E12" s="12">
        <f>AVERAGE(E9:E11)</f>
        <v>17</v>
      </c>
      <c r="F12" s="13">
        <f>AVERAGE(F9:F11)</f>
        <v>64</v>
      </c>
      <c r="G12" s="14"/>
      <c r="H12" s="15">
        <f>AVERAGE(H9:H11)</f>
        <v>4.1333333333333337</v>
      </c>
      <c r="I12" s="16"/>
      <c r="J12" s="17">
        <f>AVERAGE(J9:J11)</f>
        <v>5.666666666666667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193</v>
      </c>
      <c r="F16" s="117" t="s">
        <v>190</v>
      </c>
      <c r="G16" s="117" t="s">
        <v>188</v>
      </c>
      <c r="H16" s="117" t="s">
        <v>178</v>
      </c>
      <c r="I16" s="117"/>
      <c r="J16" s="105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0.7104166666666667</v>
      </c>
      <c r="D17" s="116">
        <v>0.71180555555555547</v>
      </c>
      <c r="E17" s="116">
        <v>0.82986111111111116</v>
      </c>
      <c r="F17" s="116">
        <v>0.98263888888888884</v>
      </c>
      <c r="G17" s="116">
        <v>4.5138888888888888E-2</v>
      </c>
      <c r="H17" s="217">
        <v>0.15277777777777776</v>
      </c>
      <c r="I17" s="106"/>
      <c r="J17" s="106"/>
      <c r="K17" s="106"/>
      <c r="L17" s="106"/>
      <c r="M17" s="106"/>
      <c r="N17" s="116"/>
      <c r="O17" s="116"/>
      <c r="P17" s="116">
        <v>0.15694444444444444</v>
      </c>
    </row>
    <row r="18" spans="1:16" s="76" customFormat="1" ht="14.1" customHeight="1" x14ac:dyDescent="0.25">
      <c r="A18" s="32"/>
      <c r="B18" s="22" t="s">
        <v>43</v>
      </c>
      <c r="C18" s="117">
        <v>9924</v>
      </c>
      <c r="D18" s="117">
        <f>C18+1</f>
        <v>9925</v>
      </c>
      <c r="E18" s="117">
        <f t="shared" ref="E18" si="0">D19+1</f>
        <v>9930</v>
      </c>
      <c r="F18" s="117">
        <f t="shared" ref="F18" si="1">E19+1</f>
        <v>9950</v>
      </c>
      <c r="G18" s="117">
        <f t="shared" ref="G18" si="2">F19+1</f>
        <v>9958</v>
      </c>
      <c r="H18" s="117">
        <f t="shared" ref="H18" si="3">G19+1</f>
        <v>10029</v>
      </c>
      <c r="I18" s="117"/>
      <c r="J18" s="106"/>
      <c r="K18" s="106"/>
      <c r="L18" s="106"/>
      <c r="M18" s="106"/>
      <c r="N18" s="106"/>
      <c r="O18" s="106"/>
      <c r="P18" s="117">
        <f>MAX(C18:O19)+1</f>
        <v>10034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9929</v>
      </c>
      <c r="E19" s="125">
        <v>9949</v>
      </c>
      <c r="F19" s="125">
        <v>9957</v>
      </c>
      <c r="G19" s="125">
        <v>10028</v>
      </c>
      <c r="H19" s="125">
        <f>H18+4</f>
        <v>10033</v>
      </c>
      <c r="I19" s="125"/>
      <c r="J19" s="108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5</v>
      </c>
      <c r="E20" s="87">
        <f t="shared" ref="E20:O20" si="4">IF(ISNUMBER(E18),E19-E18+1,"")</f>
        <v>20</v>
      </c>
      <c r="F20" s="87">
        <f t="shared" si="4"/>
        <v>8</v>
      </c>
      <c r="G20" s="87">
        <f t="shared" si="4"/>
        <v>71</v>
      </c>
      <c r="H20" s="87">
        <f t="shared" si="4"/>
        <v>5</v>
      </c>
      <c r="I20" s="87" t="str">
        <f t="shared" si="4"/>
        <v/>
      </c>
      <c r="J20" s="87" t="str">
        <f t="shared" si="4"/>
        <v/>
      </c>
      <c r="K20" s="87" t="str">
        <f t="shared" si="4"/>
        <v/>
      </c>
      <c r="L20" s="87" t="str">
        <f t="shared" si="4"/>
        <v/>
      </c>
      <c r="M20" s="87" t="str">
        <f t="shared" si="4"/>
        <v/>
      </c>
      <c r="N20" s="87" t="str">
        <f t="shared" si="4"/>
        <v/>
      </c>
      <c r="O20" s="87" t="str">
        <f t="shared" si="4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46</v>
      </c>
      <c r="C22" s="22" t="s">
        <v>21</v>
      </c>
      <c r="D22" s="22" t="s">
        <v>23</v>
      </c>
      <c r="E22" s="22" t="s">
        <v>47</v>
      </c>
      <c r="F22" s="160" t="s">
        <v>48</v>
      </c>
      <c r="G22" s="160"/>
      <c r="H22" s="160"/>
      <c r="I22" s="160"/>
      <c r="J22" s="22" t="s">
        <v>21</v>
      </c>
      <c r="K22" s="22" t="s">
        <v>23</v>
      </c>
      <c r="L22" s="22" t="s">
        <v>47</v>
      </c>
      <c r="M22" s="160" t="s">
        <v>48</v>
      </c>
      <c r="N22" s="160"/>
      <c r="O22" s="160"/>
      <c r="P22" s="160"/>
    </row>
    <row r="23" spans="1:16" ht="13.5" customHeight="1" x14ac:dyDescent="0.25">
      <c r="B23" s="159"/>
      <c r="C23" s="118"/>
      <c r="D23" s="118"/>
      <c r="E23" s="119" t="s">
        <v>181</v>
      </c>
      <c r="F23" s="158" t="s">
        <v>183</v>
      </c>
      <c r="G23" s="158"/>
      <c r="H23" s="158"/>
      <c r="I23" s="158"/>
      <c r="J23" s="120"/>
      <c r="K23" s="120"/>
      <c r="L23" s="121" t="s">
        <v>50</v>
      </c>
      <c r="M23" s="158" t="s">
        <v>184</v>
      </c>
      <c r="N23" s="158"/>
      <c r="O23" s="158"/>
      <c r="P23" s="158"/>
    </row>
    <row r="24" spans="1:16" ht="13.5" customHeight="1" x14ac:dyDescent="0.25">
      <c r="B24" s="159"/>
      <c r="C24" s="120"/>
      <c r="D24" s="120"/>
      <c r="E24" s="121" t="s">
        <v>177</v>
      </c>
      <c r="F24" s="158" t="s">
        <v>183</v>
      </c>
      <c r="G24" s="158"/>
      <c r="H24" s="158"/>
      <c r="I24" s="158"/>
      <c r="J24" s="120"/>
      <c r="K24" s="120"/>
      <c r="L24" s="121" t="s">
        <v>51</v>
      </c>
      <c r="M24" s="158" t="s">
        <v>179</v>
      </c>
      <c r="N24" s="158"/>
      <c r="O24" s="158"/>
      <c r="P24" s="158"/>
    </row>
    <row r="25" spans="1:16" ht="13.5" customHeight="1" x14ac:dyDescent="0.25">
      <c r="B25" s="159"/>
      <c r="C25" s="120"/>
      <c r="D25" s="120"/>
      <c r="E25" s="131" t="s">
        <v>186</v>
      </c>
      <c r="F25" s="158" t="s">
        <v>183</v>
      </c>
      <c r="G25" s="158"/>
      <c r="H25" s="158"/>
      <c r="I25" s="158"/>
      <c r="J25" s="120"/>
      <c r="K25" s="120"/>
      <c r="L25" s="121" t="s">
        <v>180</v>
      </c>
      <c r="M25" s="158" t="s">
        <v>183</v>
      </c>
      <c r="N25" s="158"/>
      <c r="O25" s="158"/>
      <c r="P25" s="158"/>
    </row>
    <row r="26" spans="1:16" ht="13.5" customHeight="1" x14ac:dyDescent="0.25">
      <c r="B26" s="159"/>
      <c r="C26" s="120"/>
      <c r="D26" s="120"/>
      <c r="E26" s="121" t="s">
        <v>50</v>
      </c>
      <c r="F26" s="158" t="s">
        <v>183</v>
      </c>
      <c r="G26" s="158"/>
      <c r="H26" s="158"/>
      <c r="I26" s="158"/>
      <c r="J26" s="120"/>
      <c r="K26" s="120"/>
      <c r="L26" s="121" t="s">
        <v>49</v>
      </c>
      <c r="M26" s="158" t="s">
        <v>179</v>
      </c>
      <c r="N26" s="158"/>
      <c r="O26" s="158"/>
      <c r="P26" s="158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47" t="s">
        <v>52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9.930555555555555E-2</v>
      </c>
      <c r="D30" s="102"/>
      <c r="E30" s="102">
        <v>6.25E-2</v>
      </c>
      <c r="F30" s="102"/>
      <c r="G30" s="102">
        <v>0.19166666666666665</v>
      </c>
      <c r="H30" s="102"/>
      <c r="I30" s="102"/>
      <c r="J30" s="102"/>
      <c r="K30" s="133"/>
      <c r="L30" s="109"/>
      <c r="M30" s="102"/>
      <c r="N30" s="102"/>
      <c r="O30" s="102"/>
      <c r="P30" s="92">
        <f>SUM(C30:J30,L30:N30)</f>
        <v>0.35347222222222219</v>
      </c>
    </row>
    <row r="31" spans="1:16" ht="14.1" customHeight="1" x14ac:dyDescent="0.25">
      <c r="B31" s="23" t="s">
        <v>171</v>
      </c>
      <c r="C31" s="216">
        <v>0.1076388888888889</v>
      </c>
      <c r="D31" s="215"/>
      <c r="E31" s="215">
        <v>6.25E-2</v>
      </c>
      <c r="F31" s="103"/>
      <c r="G31" s="127">
        <v>0.20833333333333334</v>
      </c>
      <c r="H31" s="127"/>
      <c r="I31" s="127"/>
      <c r="J31" s="127"/>
      <c r="K31" s="127"/>
      <c r="L31" s="103"/>
      <c r="M31" s="127"/>
      <c r="N31" s="103"/>
      <c r="O31" s="104"/>
      <c r="P31" s="92">
        <f>SUM(C31:N31)</f>
        <v>0.37847222222222221</v>
      </c>
    </row>
    <row r="32" spans="1:16" ht="14.1" customHeight="1" x14ac:dyDescent="0.25">
      <c r="B32" s="23" t="s">
        <v>67</v>
      </c>
      <c r="C32" s="130"/>
      <c r="D32" s="128"/>
      <c r="E32" s="128">
        <v>5.2083333333333336E-2</v>
      </c>
      <c r="F32" s="128"/>
      <c r="G32" s="128">
        <v>0.15972222222222224</v>
      </c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0.21180555555555558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0.1076388888888889</v>
      </c>
      <c r="D34" s="82">
        <f t="shared" ref="D34:P34" si="5">D31-D32-D33</f>
        <v>0</v>
      </c>
      <c r="E34" s="82">
        <f t="shared" si="5"/>
        <v>1.0416666666666664E-2</v>
      </c>
      <c r="F34" s="82">
        <f t="shared" si="5"/>
        <v>0</v>
      </c>
      <c r="G34" s="82">
        <f t="shared" si="5"/>
        <v>4.8611111111111105E-2</v>
      </c>
      <c r="H34" s="82">
        <f t="shared" si="5"/>
        <v>0</v>
      </c>
      <c r="I34" s="82">
        <f t="shared" si="5"/>
        <v>0</v>
      </c>
      <c r="J34" s="82">
        <f t="shared" si="5"/>
        <v>0</v>
      </c>
      <c r="K34" s="82">
        <f t="shared" si="5"/>
        <v>0</v>
      </c>
      <c r="L34" s="82">
        <f t="shared" si="5"/>
        <v>0</v>
      </c>
      <c r="M34" s="82">
        <f t="shared" si="5"/>
        <v>0</v>
      </c>
      <c r="N34" s="82">
        <f t="shared" si="5"/>
        <v>0</v>
      </c>
      <c r="O34" s="96"/>
      <c r="P34" s="97">
        <f t="shared" si="5"/>
        <v>0.16666666666666663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4" t="s">
        <v>69</v>
      </c>
      <c r="C36" s="161" t="s">
        <v>194</v>
      </c>
      <c r="D36" s="161"/>
      <c r="E36" s="162"/>
      <c r="F36" s="162"/>
      <c r="G36" s="162"/>
      <c r="H36" s="162"/>
      <c r="I36" s="161"/>
      <c r="J36" s="161"/>
      <c r="K36" s="161"/>
      <c r="L36" s="161"/>
      <c r="M36" s="161"/>
      <c r="N36" s="161"/>
      <c r="O36" s="161"/>
      <c r="P36" s="161"/>
    </row>
    <row r="37" spans="2:16" ht="18" customHeight="1" x14ac:dyDescent="0.25">
      <c r="B37" s="175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 x14ac:dyDescent="0.25">
      <c r="B38" s="175"/>
      <c r="C38" s="161" t="s">
        <v>182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 x14ac:dyDescent="0.25">
      <c r="B39" s="175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 x14ac:dyDescent="0.25">
      <c r="B40" s="175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 x14ac:dyDescent="0.25">
      <c r="B41" s="176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70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218" t="s">
        <v>195</v>
      </c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20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9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70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7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0"/>
      <c r="C52" s="191"/>
      <c r="D52" s="172"/>
      <c r="E52" s="172"/>
      <c r="F52" s="172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101"/>
      <c r="E53" s="101"/>
      <c r="F53" s="101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101">
        <v>167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0" t="b">
        <v>1</v>
      </c>
      <c r="E59" s="203" t="s">
        <v>79</v>
      </c>
      <c r="F59" s="204"/>
      <c r="G59" s="30" t="b">
        <v>1</v>
      </c>
      <c r="H59" s="205" t="s">
        <v>80</v>
      </c>
      <c r="I59" s="204"/>
      <c r="J59" s="30" t="b">
        <v>1</v>
      </c>
      <c r="K59" s="205" t="s">
        <v>81</v>
      </c>
      <c r="L59" s="204"/>
      <c r="M59" s="30" t="b">
        <v>1</v>
      </c>
      <c r="N59" s="206" t="s">
        <v>82</v>
      </c>
      <c r="O59" s="204"/>
      <c r="P59" s="30" t="b">
        <v>1</v>
      </c>
    </row>
    <row r="60" spans="2:16" ht="20.100000000000001" customHeight="1" x14ac:dyDescent="0.25">
      <c r="B60" s="203" t="s">
        <v>83</v>
      </c>
      <c r="C60" s="204"/>
      <c r="D60" s="30" t="b">
        <v>1</v>
      </c>
      <c r="E60" s="203" t="s">
        <v>84</v>
      </c>
      <c r="F60" s="204"/>
      <c r="G60" s="30" t="b">
        <v>1</v>
      </c>
      <c r="H60" s="205" t="s">
        <v>85</v>
      </c>
      <c r="I60" s="204"/>
      <c r="J60" s="30" t="b">
        <v>1</v>
      </c>
      <c r="K60" s="205" t="s">
        <v>86</v>
      </c>
      <c r="L60" s="204"/>
      <c r="M60" s="30" t="b">
        <v>1</v>
      </c>
      <c r="N60" s="206" t="s">
        <v>87</v>
      </c>
      <c r="O60" s="204"/>
      <c r="P60" s="30" t="b">
        <v>1</v>
      </c>
    </row>
    <row r="61" spans="2:16" ht="20.100000000000001" customHeight="1" x14ac:dyDescent="0.25">
      <c r="B61" s="203" t="s">
        <v>88</v>
      </c>
      <c r="C61" s="204"/>
      <c r="D61" s="30" t="b">
        <v>1</v>
      </c>
      <c r="E61" s="203" t="s">
        <v>89</v>
      </c>
      <c r="F61" s="204"/>
      <c r="G61" s="30" t="b">
        <v>1</v>
      </c>
      <c r="H61" s="205" t="s">
        <v>90</v>
      </c>
      <c r="I61" s="204"/>
      <c r="J61" s="30" t="b">
        <v>1</v>
      </c>
      <c r="K61" s="205" t="s">
        <v>91</v>
      </c>
      <c r="L61" s="204"/>
      <c r="M61" s="30" t="b">
        <v>1</v>
      </c>
      <c r="N61" s="206" t="s">
        <v>92</v>
      </c>
      <c r="O61" s="204"/>
      <c r="P61" s="30" t="b">
        <v>1</v>
      </c>
    </row>
    <row r="62" spans="2:16" ht="20.100000000000001" customHeight="1" x14ac:dyDescent="0.25">
      <c r="B62" s="205" t="s">
        <v>90</v>
      </c>
      <c r="C62" s="204"/>
      <c r="D62" s="30" t="b">
        <v>1</v>
      </c>
      <c r="E62" s="203" t="s">
        <v>93</v>
      </c>
      <c r="F62" s="204"/>
      <c r="G62" s="30" t="b">
        <v>1</v>
      </c>
      <c r="H62" s="205" t="s">
        <v>94</v>
      </c>
      <c r="I62" s="204"/>
      <c r="J62" s="30" t="b">
        <v>0</v>
      </c>
      <c r="K62" s="205" t="s">
        <v>95</v>
      </c>
      <c r="L62" s="204"/>
      <c r="M62" s="30" t="b">
        <v>1</v>
      </c>
      <c r="N62" s="206" t="s">
        <v>85</v>
      </c>
      <c r="O62" s="204"/>
      <c r="P62" s="30" t="b">
        <v>1</v>
      </c>
    </row>
    <row r="63" spans="2:16" ht="20.100000000000001" customHeight="1" x14ac:dyDescent="0.25">
      <c r="B63" s="205" t="s">
        <v>96</v>
      </c>
      <c r="C63" s="204"/>
      <c r="D63" s="30" t="b">
        <v>1</v>
      </c>
      <c r="E63" s="203" t="s">
        <v>97</v>
      </c>
      <c r="F63" s="204"/>
      <c r="G63" s="30" t="b">
        <v>1</v>
      </c>
      <c r="H63" s="35"/>
      <c r="I63" s="36"/>
      <c r="J63" s="37"/>
      <c r="K63" s="205" t="s">
        <v>98</v>
      </c>
      <c r="L63" s="204"/>
      <c r="M63" s="30" t="b">
        <v>1</v>
      </c>
      <c r="N63" s="206" t="s">
        <v>166</v>
      </c>
      <c r="O63" s="204"/>
      <c r="P63" s="30" t="b">
        <v>1</v>
      </c>
    </row>
    <row r="64" spans="2:16" ht="20.100000000000001" customHeight="1" x14ac:dyDescent="0.25">
      <c r="B64" s="205" t="s">
        <v>99</v>
      </c>
      <c r="C64" s="204"/>
      <c r="D64" s="30" t="b">
        <v>0</v>
      </c>
      <c r="E64" s="203" t="s">
        <v>100</v>
      </c>
      <c r="F64" s="204"/>
      <c r="G64" s="30" t="b">
        <v>1</v>
      </c>
      <c r="H64" s="38"/>
      <c r="I64" s="39"/>
      <c r="J64" s="40"/>
      <c r="K64" s="213" t="s">
        <v>101</v>
      </c>
      <c r="L64" s="21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3" t="s">
        <v>164</v>
      </c>
      <c r="F65" s="20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7" t="s">
        <v>107</v>
      </c>
      <c r="C69" s="207"/>
      <c r="D69" s="48"/>
      <c r="E69" s="48"/>
      <c r="F69" s="209" t="s">
        <v>108</v>
      </c>
      <c r="G69" s="211" t="s">
        <v>109</v>
      </c>
      <c r="H69" s="48"/>
      <c r="I69" s="207" t="s">
        <v>110</v>
      </c>
      <c r="J69" s="207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8"/>
      <c r="C70" s="208"/>
      <c r="D70" s="52"/>
      <c r="E70" s="53"/>
      <c r="F70" s="210"/>
      <c r="G70" s="212"/>
      <c r="H70" s="54"/>
      <c r="I70" s="208"/>
      <c r="J70" s="208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-153.20599999999999</v>
      </c>
      <c r="D72" s="225">
        <v>-154.06</v>
      </c>
      <c r="E72" s="74" t="s">
        <v>120</v>
      </c>
      <c r="F72" s="88">
        <v>21</v>
      </c>
      <c r="G72" s="221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-137.352</v>
      </c>
      <c r="D73" s="225">
        <v>-138.626</v>
      </c>
      <c r="E73" s="75" t="s">
        <v>124</v>
      </c>
      <c r="F73" s="89">
        <v>34</v>
      </c>
      <c r="G73" s="222">
        <v>50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-210.37200000000001</v>
      </c>
      <c r="D74" s="225">
        <v>-211.16</v>
      </c>
      <c r="E74" s="75" t="s">
        <v>129</v>
      </c>
      <c r="F74" s="93">
        <v>10</v>
      </c>
      <c r="G74" s="223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-111.996</v>
      </c>
      <c r="D75" s="225">
        <v>-112.363</v>
      </c>
      <c r="E75" s="75" t="s">
        <v>134</v>
      </c>
      <c r="F75" s="93">
        <v>50</v>
      </c>
      <c r="G75" s="223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25.885999999999999</v>
      </c>
      <c r="D76" s="225">
        <v>24.36</v>
      </c>
      <c r="E76" s="75" t="s">
        <v>139</v>
      </c>
      <c r="F76" s="93">
        <v>30</v>
      </c>
      <c r="G76" s="223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30.32</v>
      </c>
      <c r="D77" s="225">
        <v>28.54</v>
      </c>
      <c r="E77" s="75" t="s">
        <v>144</v>
      </c>
      <c r="F77" s="93">
        <v>150</v>
      </c>
      <c r="G77" s="223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21.942</v>
      </c>
      <c r="D78" s="225">
        <v>20.54</v>
      </c>
      <c r="E78" s="75" t="s">
        <v>149</v>
      </c>
      <c r="F78" s="90"/>
      <c r="G78" s="224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22.785</v>
      </c>
      <c r="D79" s="225">
        <v>21.35</v>
      </c>
      <c r="E79" s="74" t="s">
        <v>154</v>
      </c>
      <c r="F79" s="88">
        <v>21</v>
      </c>
      <c r="G79" s="221">
        <v>17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3.4700000000000003E-5</v>
      </c>
      <c r="D80" s="226">
        <v>3.4900000000000001E-5</v>
      </c>
      <c r="E80" s="75" t="s">
        <v>159</v>
      </c>
      <c r="F80" s="89">
        <v>46</v>
      </c>
      <c r="G80" s="222">
        <v>73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1" t="s">
        <v>163</v>
      </c>
      <c r="C84" s="151"/>
    </row>
    <row r="85" spans="2:16" ht="15" customHeight="1" x14ac:dyDescent="0.25">
      <c r="B85" s="152" t="s">
        <v>187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143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46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2025-03-04T03:51:40Z</dcterms:modified>
</cp:coreProperties>
</file>