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4" i="1"/>
  <c r="C24" i="1"/>
  <c r="H18" i="1" l="1"/>
  <c r="I18" i="1"/>
  <c r="G18" i="1"/>
  <c r="F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<sst xmlns="http://schemas.openxmlformats.org/spreadsheetml/2006/main" count="213" uniqueCount="197">
  <si>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</si>
  <si>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</si>
  <si>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</si>
  <si>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</si>
  <si>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</si>
  <si>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</si>
  <si>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</si>
  <si>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</si>
  <si>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</si>
  <si>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</si>
  <si>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</si>
  <si>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</si>
  <si>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</si>
  <si>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</si>
  <si>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</si>
  <si>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</si>
  <si>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</si>
  <si>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</si>
  <si>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</si>
  <si>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</si>
  <si>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</si>
  <si>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</si>
  <si>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</si>
  <si>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</si>
  <si>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</si>
  <si>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</si>
  <si>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</si>
  <si>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</si>
  <si>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</si>
  <si>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</si>
  <si>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</si>
  <si>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</si>
  <si>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</si>
  <si>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</si>
  <si>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</si>
  <si>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</si>
  <si>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</si>
  <si>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</si>
  <si>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</si>
  <si>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</si>
  <si>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</si>
  <si>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</si>
  <si>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</si>
  <si>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</si>
  <si>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</si>
  <si>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</si>
  <si>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</si>
  <si>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</si>
  <si>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</si>
  <si>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</si>
  <si>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</si>
  <si>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</si>
  <si>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</si>
  <si>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</si>
  <si>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</si>
  <si>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</si>
  <si>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</si>
  <si>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</si>
  <si>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</si>
  <si>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</si>
  <si>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</si>
  <si>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</si>
  <si>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</si>
  <si>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</si>
  <si>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</si>
  <si>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</si>
  <si>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</si>
  <si>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</si>
  <si>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</si>
  <si>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</si>
  <si>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</si>
  <si>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</si>
  <si>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</si>
  <si>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</si>
  <si>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</si>
  <si>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</si>
  <si>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</si>
  <si>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</si>
  <si>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</si>
  <si>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</si>
  <si>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</si>
  <si>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</si>
  <si>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</si>
  <si>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</si>
  <si>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</si>
  <si>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</si>
  <si>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</si>
  <si>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</si>
  <si>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</si>
  <si>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</si>
  <si>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</si>
  <si>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</si>
  <si>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</si>
  <si>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</si>
  <si>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</si>
  <si>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</si>
  <si>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</si>
  <si>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</si>
  <si>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</si>
  <si>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</si>
  <si>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</si>
  <si>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</si>
  <si>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</si>
  <si>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</si>
  <si>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</si>
  <si>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</si>
  <si>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</si>
  <si>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</si>
  <si>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</si>
  <si>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</si>
  <si>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</si>
  <si>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</si>
  <si>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</si>
  <si>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</si>
  <si>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</si>
  <si>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</si>
  <si>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</si>
  <si>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</si>
  <si>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</si>
  <si>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</si>
  <si>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</si>
  <si>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</si>
  <si>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</si>
  <si>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</si>
  <si>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</si>
  <si>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</si>
  <si>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</si>
  <si>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</si>
  <si>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</si>
  <si>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</si>
  <si>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</si>
  <si>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</si>
  <si>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</si>
  <si>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</si>
  <si>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</si>
  <si>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</si>
  <si>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</si>
  <si>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</si>
  <si>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</si>
  <si>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</si>
  <si>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</si>
  <si>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</si>
  <si>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</si>
  <si>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</si>
  <si>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</si>
  <si>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</si>
  <si>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</si>
  <si>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</si>
  <si>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</si>
  <si>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</si>
  <si>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</si>
  <si>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</si>
  <si>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</si>
  <si>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</si>
  <si>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</si>
  <si>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</si>
  <si>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</si>
  <si>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</si>
  <si>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</si>
  <si>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</si>
  <si>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</si>
  <si>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</si>
  <si>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</si>
  <si>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</si>
  <si>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</si>
  <si>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</si>
  <si>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</si>
  <si>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</si>
  <si>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</si>
  <si>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</si>
  <si>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</si>
  <si>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</si>
  <si>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</si>
  <si>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</si>
  <si>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</si>
  <si>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</si>
  <si>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</si>
  <si>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</si>
  <si>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</si>
  <si>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</si>
  <si>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</si>
  <si>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</si>
  <si>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</si>
  <si>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</si>
  <si>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</si>
  <si>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</si>
  <si>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</si>
  <si>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KAMP</t>
    <phoneticPr fontId="3" type="noConversion"/>
  </si>
  <si>
    <t>R</t>
    <phoneticPr fontId="4" type="noConversion"/>
  </si>
  <si>
    <t>SW</t>
    <phoneticPr fontId="3" type="noConversion"/>
  </si>
  <si>
    <t>BLG</t>
    <phoneticPr fontId="3" type="noConversion"/>
  </si>
  <si>
    <t xml:space="preserve"> 20s/32k 28s/28k 37s/24k 50s/21k</t>
    <phoneticPr fontId="3" type="noConversion"/>
  </si>
  <si>
    <t>KSP</t>
    <phoneticPr fontId="3" type="noConversion"/>
  </si>
  <si>
    <t xml:space="preserve"> 30s/36k 33s/29k 40s/26k 54s/26k</t>
    <phoneticPr fontId="3" type="noConversion"/>
  </si>
  <si>
    <t>SW</t>
    <phoneticPr fontId="3" type="noConversion"/>
  </si>
  <si>
    <t>1) 방풍막 제거 (돔셔터 AutoSync 기능 안됨)</t>
    <phoneticPr fontId="3" type="noConversion"/>
  </si>
  <si>
    <t>2) [01:42] 망원경 포인팅 에러, 타겟 위치 근처에서 망원경 일정구간 Swing하는 현상 → TCC kill_all , RAPDAP, tmux_all 한후 관측재개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</si>
</sst>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0" borderId="1" xfId="0" applyNumberFormat="1" applyFont="1" applyFill="1" applyBorder="1" applyProtection="1">
      <alignment vertical="center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F76" sqref="F7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3" t="s">
        <v>0</v>
      </c>
      <c r="C2" s="19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4">
        <v>45710</v>
      </c>
      <c r="D3" s="195"/>
      <c r="E3" s="1"/>
      <c r="F3" s="1"/>
      <c r="G3" s="1"/>
      <c r="H3" s="1"/>
      <c r="I3" s="1"/>
      <c r="J3" s="1"/>
      <c r="K3" s="33" t="s">
        <v>2</v>
      </c>
      <c r="L3" s="196">
        <f>(P31-(P32+P33))/P31*100</f>
        <v>97.368421052631575</v>
      </c>
      <c r="M3" s="196"/>
      <c r="N3" s="33" t="s">
        <v>3</v>
      </c>
      <c r="O3" s="196">
        <f>(P31-P33)/P31*100</f>
        <v>97.368421052631575</v>
      </c>
      <c r="P3" s="196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3" t="s">
        <v>6</v>
      </c>
      <c r="C7" s="19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3">
        <v>0.76388888888888884</v>
      </c>
      <c r="D9" s="124">
        <v>1.3</v>
      </c>
      <c r="E9" s="124">
        <v>19</v>
      </c>
      <c r="F9" s="124">
        <v>51</v>
      </c>
      <c r="G9" s="122" t="s">
        <v>189</v>
      </c>
      <c r="H9" s="124">
        <v>2</v>
      </c>
      <c r="I9" s="122">
        <v>24.1</v>
      </c>
      <c r="J9" s="12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0.91666666666666663</v>
      </c>
      <c r="D10" s="124">
        <v>1.3</v>
      </c>
      <c r="E10" s="124">
        <v>15</v>
      </c>
      <c r="F10" s="124">
        <v>58</v>
      </c>
      <c r="G10" s="122" t="s">
        <v>194</v>
      </c>
      <c r="H10" s="124">
        <v>1</v>
      </c>
      <c r="I10" s="127"/>
      <c r="J10" s="125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5">
        <v>0.125</v>
      </c>
      <c r="D11" s="216">
        <v>1.3</v>
      </c>
      <c r="E11" s="216">
        <v>15</v>
      </c>
      <c r="F11" s="216">
        <v>38</v>
      </c>
      <c r="G11" s="122" t="s">
        <v>189</v>
      </c>
      <c r="H11" s="124">
        <v>1</v>
      </c>
      <c r="I11" s="217"/>
      <c r="J11" s="125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23.361111111111111</v>
      </c>
      <c r="D12" s="12">
        <f>AVERAGE(D9:D11)</f>
        <v>1.3</v>
      </c>
      <c r="E12" s="12">
        <f>AVERAGE(E9:E11)</f>
        <v>16.333333333333332</v>
      </c>
      <c r="F12" s="13">
        <f>AVERAGE(F9:F11)</f>
        <v>49</v>
      </c>
      <c r="G12" s="14"/>
      <c r="H12" s="15">
        <f>AVERAGE(H9:H11)</f>
        <v>1.3333333333333333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3" t="s">
        <v>25</v>
      </c>
      <c r="C14" s="19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6" t="s">
        <v>176</v>
      </c>
      <c r="D16" s="118" t="s">
        <v>178</v>
      </c>
      <c r="E16" s="118" t="s">
        <v>186</v>
      </c>
      <c r="F16" s="118" t="s">
        <v>192</v>
      </c>
      <c r="G16" s="118" t="s">
        <v>187</v>
      </c>
      <c r="H16" s="118" t="s">
        <v>190</v>
      </c>
      <c r="I16" s="118" t="s">
        <v>178</v>
      </c>
      <c r="J16" s="118"/>
      <c r="K16" s="105"/>
      <c r="L16" s="105"/>
      <c r="M16" s="105"/>
      <c r="N16" s="105"/>
      <c r="O16" s="105"/>
      <c r="P16" s="118" t="s">
        <v>41</v>
      </c>
    </row>
    <row r="17" spans="1:16" s="76" customFormat="1" ht="14.1" customHeight="1" x14ac:dyDescent="0.25">
      <c r="A17" s="32"/>
      <c r="B17" s="22" t="s">
        <v>42</v>
      </c>
      <c r="C17" s="117">
        <v>0.67708333333333337</v>
      </c>
      <c r="D17" s="117">
        <v>0.67847222222222225</v>
      </c>
      <c r="E17" s="117">
        <v>0.75277777777777777</v>
      </c>
      <c r="F17" s="117">
        <v>0.77083333333333337</v>
      </c>
      <c r="G17" s="117">
        <v>0.98611111111111116</v>
      </c>
      <c r="H17" s="117">
        <v>5.9027777777777783E-2</v>
      </c>
      <c r="I17" s="117">
        <v>0.14583333333333334</v>
      </c>
      <c r="J17" s="106"/>
      <c r="K17" s="106"/>
      <c r="L17" s="106"/>
      <c r="M17" s="106"/>
      <c r="N17" s="106"/>
      <c r="O17" s="106"/>
      <c r="P17" s="117">
        <v>0.15138888888888888</v>
      </c>
    </row>
    <row r="18" spans="1:16" s="76" customFormat="1" ht="14.1" customHeight="1" x14ac:dyDescent="0.25">
      <c r="A18" s="32"/>
      <c r="B18" s="22" t="s">
        <v>43</v>
      </c>
      <c r="C18" s="118">
        <v>8308</v>
      </c>
      <c r="D18" s="118">
        <f>C18+1</f>
        <v>8309</v>
      </c>
      <c r="E18" s="118">
        <f t="shared" ref="E18" si="0">D19+1</f>
        <v>8322</v>
      </c>
      <c r="F18" s="118">
        <f t="shared" ref="F18" si="1">E19+1</f>
        <v>8334</v>
      </c>
      <c r="G18" s="118">
        <f t="shared" ref="G18" si="2">F19+1</f>
        <v>8463</v>
      </c>
      <c r="H18" s="118">
        <f t="shared" ref="H18" si="3">G19+1</f>
        <v>8505</v>
      </c>
      <c r="I18" s="118">
        <f t="shared" ref="I18" si="4">H19+1</f>
        <v>8550</v>
      </c>
      <c r="J18" s="118"/>
      <c r="K18" s="106"/>
      <c r="L18" s="106"/>
      <c r="M18" s="106"/>
      <c r="N18" s="106"/>
      <c r="O18" s="106"/>
      <c r="P18" s="118">
        <f>MAX(C18:O19)+1</f>
        <v>8555</v>
      </c>
    </row>
    <row r="19" spans="1:16" s="76" customFormat="1" ht="14.1" customHeight="1" thickBot="1" x14ac:dyDescent="0.3">
      <c r="A19" s="32"/>
      <c r="B19" s="9" t="s">
        <v>44</v>
      </c>
      <c r="C19" s="81"/>
      <c r="D19" s="118">
        <v>8321</v>
      </c>
      <c r="E19" s="126">
        <v>8333</v>
      </c>
      <c r="F19" s="126">
        <v>8462</v>
      </c>
      <c r="G19" s="126">
        <v>8504</v>
      </c>
      <c r="H19" s="126">
        <v>8549</v>
      </c>
      <c r="I19" s="126">
        <v>8554</v>
      </c>
      <c r="J19" s="126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13</v>
      </c>
      <c r="E20" s="87">
        <f t="shared" ref="E20:O20" si="5">IF(ISNUMBER(E18),E19-E18+1,"")</f>
        <v>12</v>
      </c>
      <c r="F20" s="87">
        <f t="shared" si="5"/>
        <v>129</v>
      </c>
      <c r="G20" s="87">
        <f t="shared" si="5"/>
        <v>42</v>
      </c>
      <c r="H20" s="87">
        <f t="shared" si="5"/>
        <v>45</v>
      </c>
      <c r="I20" s="87">
        <f t="shared" si="5"/>
        <v>5</v>
      </c>
      <c r="J20" s="87" t="str">
        <f t="shared" si="5"/>
        <v/>
      </c>
      <c r="K20" s="87" t="str">
        <f t="shared" si="5"/>
        <v/>
      </c>
      <c r="L20" s="87" t="str">
        <f t="shared" si="5"/>
        <v/>
      </c>
      <c r="M20" s="87" t="str">
        <f t="shared" si="5"/>
        <v/>
      </c>
      <c r="N20" s="87" t="str">
        <f t="shared" si="5"/>
        <v/>
      </c>
      <c r="O20" s="87" t="str">
        <f t="shared" si="5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2" t="s">
        <v>46</v>
      </c>
      <c r="C22" s="22" t="s">
        <v>21</v>
      </c>
      <c r="D22" s="22" t="s">
        <v>23</v>
      </c>
      <c r="E22" s="22" t="s">
        <v>47</v>
      </c>
      <c r="F22" s="203" t="s">
        <v>48</v>
      </c>
      <c r="G22" s="203"/>
      <c r="H22" s="203"/>
      <c r="I22" s="203"/>
      <c r="J22" s="22" t="s">
        <v>21</v>
      </c>
      <c r="K22" s="22" t="s">
        <v>23</v>
      </c>
      <c r="L22" s="22" t="s">
        <v>47</v>
      </c>
      <c r="M22" s="203" t="s">
        <v>48</v>
      </c>
      <c r="N22" s="203"/>
      <c r="O22" s="203"/>
      <c r="P22" s="203"/>
    </row>
    <row r="23" spans="1:16" ht="13.5" customHeight="1" x14ac:dyDescent="0.25">
      <c r="B23" s="202"/>
      <c r="C23" s="119"/>
      <c r="D23" s="119"/>
      <c r="E23" s="120" t="s">
        <v>181</v>
      </c>
      <c r="F23" s="201" t="s">
        <v>183</v>
      </c>
      <c r="G23" s="201"/>
      <c r="H23" s="201"/>
      <c r="I23" s="201"/>
      <c r="J23" s="121"/>
      <c r="K23" s="121"/>
      <c r="L23" s="122" t="s">
        <v>50</v>
      </c>
      <c r="M23" s="201" t="s">
        <v>184</v>
      </c>
      <c r="N23" s="201"/>
      <c r="O23" s="201"/>
      <c r="P23" s="201"/>
    </row>
    <row r="24" spans="1:16" ht="13.5" customHeight="1" x14ac:dyDescent="0.25">
      <c r="B24" s="202"/>
      <c r="C24" s="121">
        <f>D18+5</f>
        <v>8314</v>
      </c>
      <c r="D24" s="121">
        <f>C24+3</f>
        <v>8317</v>
      </c>
      <c r="E24" s="122" t="s">
        <v>177</v>
      </c>
      <c r="F24" s="201" t="s">
        <v>191</v>
      </c>
      <c r="G24" s="201"/>
      <c r="H24" s="201"/>
      <c r="I24" s="201"/>
      <c r="J24" s="121"/>
      <c r="K24" s="121"/>
      <c r="L24" s="122" t="s">
        <v>51</v>
      </c>
      <c r="M24" s="201" t="s">
        <v>179</v>
      </c>
      <c r="N24" s="201"/>
      <c r="O24" s="201"/>
      <c r="P24" s="201"/>
    </row>
    <row r="25" spans="1:16" ht="13.5" customHeight="1" x14ac:dyDescent="0.25">
      <c r="B25" s="202"/>
      <c r="C25" s="121"/>
      <c r="D25" s="121"/>
      <c r="E25" s="133" t="s">
        <v>188</v>
      </c>
      <c r="F25" s="201" t="s">
        <v>183</v>
      </c>
      <c r="G25" s="201"/>
      <c r="H25" s="201"/>
      <c r="I25" s="201"/>
      <c r="J25" s="121"/>
      <c r="K25" s="121"/>
      <c r="L25" s="122" t="s">
        <v>180</v>
      </c>
      <c r="M25" s="201" t="s">
        <v>183</v>
      </c>
      <c r="N25" s="201"/>
      <c r="O25" s="201"/>
      <c r="P25" s="201"/>
    </row>
    <row r="26" spans="1:16" ht="13.5" customHeight="1" x14ac:dyDescent="0.25">
      <c r="B26" s="202"/>
      <c r="C26" s="121">
        <f>D24+1</f>
        <v>8318</v>
      </c>
      <c r="D26" s="121">
        <f>C26+3</f>
        <v>8321</v>
      </c>
      <c r="E26" s="122" t="s">
        <v>50</v>
      </c>
      <c r="F26" s="201" t="s">
        <v>193</v>
      </c>
      <c r="G26" s="201"/>
      <c r="H26" s="201"/>
      <c r="I26" s="201"/>
      <c r="J26" s="121"/>
      <c r="K26" s="121"/>
      <c r="L26" s="122" t="s">
        <v>49</v>
      </c>
      <c r="M26" s="201" t="s">
        <v>179</v>
      </c>
      <c r="N26" s="201"/>
      <c r="O26" s="201"/>
      <c r="P26" s="201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93" t="s">
        <v>52</v>
      </c>
      <c r="C28" s="193"/>
      <c r="D28" s="19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30">
        <v>7.1527777777777787E-2</v>
      </c>
      <c r="D30" s="102">
        <v>0.2076388888888889</v>
      </c>
      <c r="E30" s="102">
        <v>6.25E-2</v>
      </c>
      <c r="F30" s="109"/>
      <c r="G30" s="109"/>
      <c r="H30" s="109"/>
      <c r="I30" s="109"/>
      <c r="J30" s="109"/>
      <c r="K30" s="110"/>
      <c r="L30" s="109"/>
      <c r="M30" s="102"/>
      <c r="N30" s="109"/>
      <c r="O30" s="102"/>
      <c r="P30" s="92">
        <f>SUM(C30:J30,L30:N30)</f>
        <v>0.34166666666666667</v>
      </c>
    </row>
    <row r="31" spans="1:16" ht="14.1" customHeight="1" x14ac:dyDescent="0.25">
      <c r="B31" s="23" t="s">
        <v>171</v>
      </c>
      <c r="C31" s="131">
        <v>8.6805555555555566E-2</v>
      </c>
      <c r="D31" s="128">
        <v>0.21527777777777779</v>
      </c>
      <c r="E31" s="128">
        <v>7.2916666666666671E-2</v>
      </c>
      <c r="F31" s="128"/>
      <c r="G31" s="128"/>
      <c r="H31" s="128"/>
      <c r="I31" s="128"/>
      <c r="J31" s="128"/>
      <c r="K31" s="128">
        <v>2.0833333333333332E-2</v>
      </c>
      <c r="L31" s="103"/>
      <c r="M31" s="128"/>
      <c r="N31" s="103"/>
      <c r="O31" s="104"/>
      <c r="P31" s="92">
        <f>SUM(C31:N31)</f>
        <v>0.39583333333333337</v>
      </c>
    </row>
    <row r="32" spans="1:16" ht="14.1" customHeight="1" x14ac:dyDescent="0.25">
      <c r="B32" s="23" t="s">
        <v>67</v>
      </c>
      <c r="C32" s="132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11"/>
      <c r="O32" s="112"/>
      <c r="P32" s="92">
        <f>SUM(C32:N32)</f>
        <v>0</v>
      </c>
    </row>
    <row r="33" spans="2:16" ht="14.1" customHeight="1" thickBot="1" x14ac:dyDescent="0.3">
      <c r="B33" s="23" t="s">
        <v>68</v>
      </c>
      <c r="C33" s="214">
        <v>1.0416666666666666E-2</v>
      </c>
      <c r="D33" s="113"/>
      <c r="E33" s="113"/>
      <c r="F33" s="115"/>
      <c r="G33" s="113"/>
      <c r="H33" s="113"/>
      <c r="I33" s="113"/>
      <c r="J33" s="113"/>
      <c r="K33" s="113"/>
      <c r="L33" s="113"/>
      <c r="M33" s="113"/>
      <c r="N33" s="113"/>
      <c r="O33" s="114"/>
      <c r="P33" s="98">
        <f>SUM(C33:N33)</f>
        <v>1.0416666666666666E-2</v>
      </c>
    </row>
    <row r="34" spans="2:16" ht="14.1" customHeight="1" x14ac:dyDescent="0.25">
      <c r="B34" s="70" t="s">
        <v>169</v>
      </c>
      <c r="C34" s="82">
        <f>C31-C32-C33</f>
        <v>7.6388888888888895E-2</v>
      </c>
      <c r="D34" s="82">
        <f t="shared" ref="D34:P34" si="6">D31-D32-D33</f>
        <v>0.21527777777777779</v>
      </c>
      <c r="E34" s="82">
        <f t="shared" si="6"/>
        <v>7.2916666666666671E-2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2.0833333333333332E-2</v>
      </c>
      <c r="L34" s="82">
        <f t="shared" si="6"/>
        <v>0</v>
      </c>
      <c r="M34" s="82">
        <f t="shared" si="6"/>
        <v>0</v>
      </c>
      <c r="N34" s="82">
        <f t="shared" si="6"/>
        <v>0</v>
      </c>
      <c r="O34" s="96"/>
      <c r="P34" s="97">
        <f t="shared" si="6"/>
        <v>0.38541666666666669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9" t="s">
        <v>69</v>
      </c>
      <c r="C36" s="192"/>
      <c r="D36" s="192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</row>
    <row r="37" spans="2:16" ht="18" customHeight="1" x14ac:dyDescent="0.25">
      <c r="B37" s="190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</row>
    <row r="38" spans="2:16" ht="18" customHeight="1" x14ac:dyDescent="0.25">
      <c r="B38" s="190"/>
      <c r="C38" s="188" t="s">
        <v>182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</row>
    <row r="39" spans="2:16" ht="18" customHeight="1" x14ac:dyDescent="0.25">
      <c r="B39" s="190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</row>
    <row r="40" spans="2:16" ht="18" customHeight="1" x14ac:dyDescent="0.25">
      <c r="B40" s="190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</row>
    <row r="41" spans="2:16" ht="18" customHeight="1" x14ac:dyDescent="0.25">
      <c r="B41" s="191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70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2:16" ht="14.1" customHeight="1" x14ac:dyDescent="0.25"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</row>
    <row r="46" spans="2:16" ht="14.1" customHeight="1" x14ac:dyDescent="0.25">
      <c r="B46" s="184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3"/>
    </row>
    <row r="47" spans="2:16" ht="14.1" customHeight="1" x14ac:dyDescent="0.25">
      <c r="B47" s="185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7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62"/>
      <c r="C52" s="163"/>
      <c r="D52" s="160"/>
      <c r="E52" s="160"/>
      <c r="F52" s="160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" customHeight="1" thickTop="1" thickBot="1" x14ac:dyDescent="0.3">
      <c r="B53" s="165" t="s">
        <v>168</v>
      </c>
      <c r="C53" s="166"/>
      <c r="D53" s="101"/>
      <c r="E53" s="101"/>
      <c r="F53" s="101"/>
      <c r="G53" s="169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" customHeight="1" thickTop="1" thickBot="1" x14ac:dyDescent="0.3">
      <c r="B54" s="167" t="s">
        <v>167</v>
      </c>
      <c r="C54" s="168"/>
      <c r="D54" s="168"/>
      <c r="E54" s="168"/>
      <c r="F54" s="101">
        <v>46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46" t="s">
        <v>71</v>
      </c>
      <c r="C56" s="14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00000000000001" customHeight="1" x14ac:dyDescent="0.25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00000000000001" customHeight="1" x14ac:dyDescent="0.25">
      <c r="B59" s="134" t="s">
        <v>78</v>
      </c>
      <c r="C59" s="135"/>
      <c r="D59" s="30" t="b">
        <v>1</v>
      </c>
      <c r="E59" s="134" t="s">
        <v>79</v>
      </c>
      <c r="F59" s="135"/>
      <c r="G59" s="30" t="b">
        <v>1</v>
      </c>
      <c r="H59" s="142" t="s">
        <v>80</v>
      </c>
      <c r="I59" s="135"/>
      <c r="J59" s="30" t="b">
        <v>1</v>
      </c>
      <c r="K59" s="142" t="s">
        <v>81</v>
      </c>
      <c r="L59" s="135"/>
      <c r="M59" s="30" t="b">
        <v>1</v>
      </c>
      <c r="N59" s="143" t="s">
        <v>82</v>
      </c>
      <c r="O59" s="135"/>
      <c r="P59" s="30" t="b">
        <v>1</v>
      </c>
    </row>
    <row r="60" spans="2:16" ht="20.100000000000001" customHeight="1" x14ac:dyDescent="0.25">
      <c r="B60" s="134" t="s">
        <v>83</v>
      </c>
      <c r="C60" s="135"/>
      <c r="D60" s="30" t="b">
        <v>1</v>
      </c>
      <c r="E60" s="134" t="s">
        <v>84</v>
      </c>
      <c r="F60" s="135"/>
      <c r="G60" s="30" t="b">
        <v>1</v>
      </c>
      <c r="H60" s="142" t="s">
        <v>85</v>
      </c>
      <c r="I60" s="135"/>
      <c r="J60" s="30" t="b">
        <v>1</v>
      </c>
      <c r="K60" s="142" t="s">
        <v>86</v>
      </c>
      <c r="L60" s="135"/>
      <c r="M60" s="30" t="b">
        <v>1</v>
      </c>
      <c r="N60" s="143" t="s">
        <v>87</v>
      </c>
      <c r="O60" s="135"/>
      <c r="P60" s="30" t="b">
        <v>1</v>
      </c>
    </row>
    <row r="61" spans="2:16" ht="20.100000000000001" customHeight="1" x14ac:dyDescent="0.25">
      <c r="B61" s="134" t="s">
        <v>88</v>
      </c>
      <c r="C61" s="135"/>
      <c r="D61" s="30" t="b">
        <v>1</v>
      </c>
      <c r="E61" s="134" t="s">
        <v>89</v>
      </c>
      <c r="F61" s="135"/>
      <c r="G61" s="30" t="b">
        <v>1</v>
      </c>
      <c r="H61" s="142" t="s">
        <v>90</v>
      </c>
      <c r="I61" s="135"/>
      <c r="J61" s="30" t="b">
        <v>1</v>
      </c>
      <c r="K61" s="142" t="s">
        <v>91</v>
      </c>
      <c r="L61" s="135"/>
      <c r="M61" s="30" t="b">
        <v>1</v>
      </c>
      <c r="N61" s="143" t="s">
        <v>92</v>
      </c>
      <c r="O61" s="135"/>
      <c r="P61" s="30" t="b">
        <v>1</v>
      </c>
    </row>
    <row r="62" spans="2:16" ht="20.100000000000001" customHeight="1" x14ac:dyDescent="0.25">
      <c r="B62" s="142" t="s">
        <v>90</v>
      </c>
      <c r="C62" s="135"/>
      <c r="D62" s="30" t="b">
        <v>1</v>
      </c>
      <c r="E62" s="134" t="s">
        <v>93</v>
      </c>
      <c r="F62" s="135"/>
      <c r="G62" s="30" t="b">
        <v>1</v>
      </c>
      <c r="H62" s="142" t="s">
        <v>94</v>
      </c>
      <c r="I62" s="135"/>
      <c r="J62" s="30" t="b">
        <v>0</v>
      </c>
      <c r="K62" s="142" t="s">
        <v>95</v>
      </c>
      <c r="L62" s="135"/>
      <c r="M62" s="30" t="b">
        <v>1</v>
      </c>
      <c r="N62" s="143" t="s">
        <v>85</v>
      </c>
      <c r="O62" s="135"/>
      <c r="P62" s="30" t="b">
        <v>1</v>
      </c>
    </row>
    <row r="63" spans="2:16" ht="20.100000000000001" customHeight="1" x14ac:dyDescent="0.25">
      <c r="B63" s="142" t="s">
        <v>96</v>
      </c>
      <c r="C63" s="135"/>
      <c r="D63" s="30" t="b">
        <v>1</v>
      </c>
      <c r="E63" s="134" t="s">
        <v>97</v>
      </c>
      <c r="F63" s="135"/>
      <c r="G63" s="30" t="b">
        <v>1</v>
      </c>
      <c r="H63" s="35"/>
      <c r="I63" s="36"/>
      <c r="J63" s="37"/>
      <c r="K63" s="142" t="s">
        <v>98</v>
      </c>
      <c r="L63" s="135"/>
      <c r="M63" s="30" t="b">
        <v>1</v>
      </c>
      <c r="N63" s="143" t="s">
        <v>166</v>
      </c>
      <c r="O63" s="135"/>
      <c r="P63" s="30" t="b">
        <v>1</v>
      </c>
    </row>
    <row r="64" spans="2:16" ht="20.100000000000001" customHeight="1" x14ac:dyDescent="0.25">
      <c r="B64" s="142" t="s">
        <v>99</v>
      </c>
      <c r="C64" s="135"/>
      <c r="D64" s="30" t="b">
        <v>0</v>
      </c>
      <c r="E64" s="134" t="s">
        <v>100</v>
      </c>
      <c r="F64" s="135"/>
      <c r="G64" s="30" t="b">
        <v>1</v>
      </c>
      <c r="H64" s="38"/>
      <c r="I64" s="39"/>
      <c r="J64" s="40"/>
      <c r="K64" s="144" t="s">
        <v>101</v>
      </c>
      <c r="L64" s="14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4" t="s">
        <v>164</v>
      </c>
      <c r="F65" s="13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6" t="s">
        <v>107</v>
      </c>
      <c r="C69" s="136"/>
      <c r="D69" s="48"/>
      <c r="E69" s="48"/>
      <c r="F69" s="138" t="s">
        <v>108</v>
      </c>
      <c r="G69" s="140" t="s">
        <v>109</v>
      </c>
      <c r="H69" s="48"/>
      <c r="I69" s="136" t="s">
        <v>110</v>
      </c>
      <c r="J69" s="136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37"/>
      <c r="C70" s="137"/>
      <c r="D70" s="52"/>
      <c r="E70" s="53"/>
      <c r="F70" s="139"/>
      <c r="G70" s="141"/>
      <c r="H70" s="54"/>
      <c r="I70" s="137"/>
      <c r="J70" s="137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-152.6</v>
      </c>
      <c r="D72" s="222">
        <v>-154.21799999999999</v>
      </c>
      <c r="E72" s="74" t="s">
        <v>120</v>
      </c>
      <c r="F72" s="88">
        <v>22</v>
      </c>
      <c r="G72" s="218">
        <v>20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-136.37</v>
      </c>
      <c r="D73" s="222">
        <v>-139.518</v>
      </c>
      <c r="E73" s="75" t="s">
        <v>124</v>
      </c>
      <c r="F73" s="89">
        <v>33</v>
      </c>
      <c r="G73" s="219">
        <v>36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-209.92</v>
      </c>
      <c r="D74" s="222">
        <v>-211.435</v>
      </c>
      <c r="E74" s="75" t="s">
        <v>129</v>
      </c>
      <c r="F74" s="93">
        <v>10</v>
      </c>
      <c r="G74" s="220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-111.84399999999999</v>
      </c>
      <c r="D75" s="222">
        <v>-112.88800000000001</v>
      </c>
      <c r="E75" s="75" t="s">
        <v>134</v>
      </c>
      <c r="F75" s="93">
        <v>50</v>
      </c>
      <c r="G75" s="220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27.212</v>
      </c>
      <c r="D76" s="222">
        <v>24.62</v>
      </c>
      <c r="E76" s="75" t="s">
        <v>139</v>
      </c>
      <c r="F76" s="93">
        <v>30</v>
      </c>
      <c r="G76" s="220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31.85</v>
      </c>
      <c r="D77" s="222">
        <v>28.684000000000001</v>
      </c>
      <c r="E77" s="75" t="s">
        <v>144</v>
      </c>
      <c r="F77" s="93">
        <v>150</v>
      </c>
      <c r="G77" s="220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23.26</v>
      </c>
      <c r="D78" s="222">
        <v>20.873000000000001</v>
      </c>
      <c r="E78" s="75" t="s">
        <v>149</v>
      </c>
      <c r="F78" s="90"/>
      <c r="G78" s="221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24.096</v>
      </c>
      <c r="D79" s="222">
        <v>21.672999999999998</v>
      </c>
      <c r="E79" s="74" t="s">
        <v>154</v>
      </c>
      <c r="F79" s="88">
        <v>22</v>
      </c>
      <c r="G79" s="218">
        <v>16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3.5099999999999999E-5</v>
      </c>
      <c r="D80" s="223">
        <v>3.4199999999999998E-5</v>
      </c>
      <c r="E80" s="75" t="s">
        <v>159</v>
      </c>
      <c r="F80" s="89">
        <v>35</v>
      </c>
      <c r="G80" s="219">
        <v>45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7" t="s">
        <v>163</v>
      </c>
      <c r="C84" s="197"/>
    </row>
    <row r="85" spans="2:16" ht="15" customHeight="1" x14ac:dyDescent="0.25">
      <c r="B85" s="198" t="s">
        <v>195</v>
      </c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200"/>
    </row>
    <row r="86" spans="2:16" ht="15" customHeight="1" x14ac:dyDescent="0.25">
      <c r="B86" s="181" t="s">
        <v>196</v>
      </c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3"/>
    </row>
    <row r="87" spans="2:16" ht="15" customHeight="1" x14ac:dyDescent="0.25">
      <c r="B87" s="210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2"/>
    </row>
    <row r="88" spans="2:16" ht="15" customHeight="1" x14ac:dyDescent="0.25">
      <c r="B88" s="210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2"/>
    </row>
    <row r="89" spans="2:16" ht="15" customHeight="1" x14ac:dyDescent="0.25">
      <c r="B89" s="213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210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2"/>
    </row>
    <row r="91" spans="2:16" ht="15" customHeight="1" x14ac:dyDescent="0.25">
      <c r="B91" s="210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2"/>
    </row>
    <row r="92" spans="2:16" ht="15" customHeight="1" x14ac:dyDescent="0.25"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6"/>
    </row>
    <row r="93" spans="2:16" ht="15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6"/>
    </row>
    <row r="94" spans="2:16" ht="15" customHeight="1" x14ac:dyDescent="0.25"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6"/>
    </row>
    <row r="95" spans="2:16" ht="15" customHeight="1" x14ac:dyDescent="0.25">
      <c r="B95" s="2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6"/>
    </row>
    <row r="96" spans="2:16" ht="15" customHeight="1" x14ac:dyDescent="0.25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</row>
    <row r="97" spans="2:16" ht="15" customHeight="1" x14ac:dyDescent="0.25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</row>
    <row r="98" spans="2:16" ht="15" customHeight="1" x14ac:dyDescent="0.25"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</row>
    <row r="99" spans="2:16" ht="15" customHeight="1" x14ac:dyDescent="0.25"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2025-02-23T03:49:54Z</dcterms:modified>
</cp:coreProperties>
</file>