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2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 l="1"/>
  <c r="F18" i="1" l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<sst xmlns="http://schemas.openxmlformats.org/spreadsheetml/2006/main" count="213" uniqueCount="196">
  <si>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</si>
  <si>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</si>
  <si>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</si>
  <si>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</si>
  <si>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</si>
  <si>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</si>
  <si>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</si>
  <si>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</si>
  <si>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</si>
  <si>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</si>
  <si>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</si>
  <si>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</si>
  <si>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</si>
  <si>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</si>
  <si>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</si>
  <si>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</si>
  <si>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</si>
  <si>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</si>
  <si>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</si>
  <si>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</si>
  <si>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</si>
  <si>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</si>
  <si>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</si>
  <si>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</si>
  <si>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</si>
  <si>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</si>
  <si>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</si>
  <si>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</si>
  <si>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</si>
  <si>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</si>
  <si>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</si>
  <si>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</si>
  <si>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</si>
  <si>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</si>
  <si>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</si>
  <si>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</si>
  <si>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</si>
  <si>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</si>
  <si>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</si>
  <si>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</si>
  <si>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</si>
  <si>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</si>
  <si>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</si>
  <si>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</si>
  <si>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</si>
  <si>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</si>
  <si>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</si>
  <si>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</si>
  <si>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</si>
  <si>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</si>
  <si>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</si>
  <si>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</si>
  <si>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</si>
  <si>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</si>
  <si>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</si>
  <si>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</si>
  <si>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</si>
  <si>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</si>
  <si>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</si>
  <si>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</si>
  <si>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</si>
  <si>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</si>
  <si>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</si>
  <si>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</si>
  <si>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</si>
  <si>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</si>
  <si>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</si>
  <si>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</si>
  <si>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</si>
  <si>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</si>
  <si>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</si>
  <si>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</si>
  <si>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</si>
  <si>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</si>
  <si>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</si>
  <si>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</si>
  <si>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</si>
  <si>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</si>
  <si>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</si>
  <si>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</si>
  <si>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</si>
  <si>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</si>
  <si>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</si>
  <si>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</si>
  <si>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</si>
  <si>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</si>
  <si>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</si>
  <si>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</si>
  <si>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</si>
  <si>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</si>
  <si>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</si>
  <si>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</si>
  <si>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</si>
  <si>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</si>
  <si>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</si>
  <si>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</si>
  <si>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</si>
  <si>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</si>
  <si>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</si>
  <si>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</si>
  <si>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</si>
  <si>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</si>
  <si>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</si>
  <si>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</si>
  <si>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</si>
  <si>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</si>
  <si>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</si>
  <si>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</si>
  <si>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</si>
  <si>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</si>
  <si>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</si>
  <si>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</si>
  <si>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</si>
  <si>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</si>
  <si>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</si>
  <si>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</si>
  <si>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</si>
  <si>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</si>
  <si>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</si>
  <si>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</si>
  <si>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</si>
  <si>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</si>
  <si>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</si>
  <si>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</si>
  <si>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</si>
  <si>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</si>
  <si>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</si>
  <si>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</si>
  <si>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</si>
  <si>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</si>
  <si>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</si>
  <si>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</si>
  <si>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</si>
  <si>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</si>
  <si>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</si>
  <si>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</si>
  <si>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</si>
  <si>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</si>
  <si>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</si>
  <si>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</si>
  <si>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</si>
  <si>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</si>
  <si>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</si>
  <si>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</si>
  <si>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</si>
  <si>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</si>
  <si>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</si>
  <si>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</si>
  <si>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</si>
  <si>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</si>
  <si>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</si>
  <si>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</si>
  <si>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</si>
  <si>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</si>
  <si>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</si>
  <si>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</si>
  <si>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</si>
  <si>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</si>
  <si>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</si>
  <si>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</si>
  <si>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</si>
  <si>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</si>
  <si>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</si>
  <si>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</si>
  <si>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</si>
  <si>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</si>
  <si>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</si>
  <si>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</si>
  <si>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</si>
  <si>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</si>
  <si>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</si>
  <si>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</si>
  <si>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</si>
  <si>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</si>
  <si>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</si>
  <si>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</si>
  <si>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</si>
  <si>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</si>
  <si>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</si>
  <si>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</si>
  <si>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</si>
  <si>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</si>
  <si>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</si>
  <si>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</si>
  <si>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1) 방풍막 제거</t>
    <phoneticPr fontId="3" type="noConversion"/>
  </si>
  <si>
    <t xml:space="preserve"> /  /  /  /</t>
    <phoneticPr fontId="3" type="noConversion"/>
  </si>
  <si>
    <t xml:space="preserve"> /  /  /  / </t>
    <phoneticPr fontId="3" type="noConversion"/>
  </si>
  <si>
    <t>E</t>
    <phoneticPr fontId="3" type="noConversion"/>
  </si>
  <si>
    <t xml:space="preserve"> 20s/30k 35s/42k 50s/40k</t>
    <phoneticPr fontId="3" type="noConversion"/>
  </si>
  <si>
    <t>SITE-KS4</t>
    <phoneticPr fontId="3" type="noConversion"/>
  </si>
  <si>
    <t>SITE</t>
    <phoneticPr fontId="3" type="noConversion"/>
  </si>
  <si>
    <t>E</t>
    <phoneticPr fontId="3" type="noConversion"/>
  </si>
  <si>
    <t>T_006494-006495</t>
    <phoneticPr fontId="3" type="noConversion"/>
  </si>
  <si>
    <t>ALL</t>
    <phoneticPr fontId="3" type="noConversion"/>
  </si>
  <si>
    <t>1) [01:39] 고습으로 관측중단</t>
    <phoneticPr fontId="3" type="noConversion"/>
  </si>
  <si>
    <t>2) [22:40-23:12] 망원경과 돔방향 불일치 TCS EIB MOTER 재시작. HOME DOME 상태에서 재시작후 복구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</si>
</sst>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" sqref="E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83" t="s">
        <v>0</v>
      </c>
      <c r="C2" s="18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84">
        <v>45698</v>
      </c>
      <c r="D3" s="185"/>
      <c r="E3" s="1"/>
      <c r="F3" s="1"/>
      <c r="G3" s="1"/>
      <c r="H3" s="1"/>
      <c r="I3" s="1"/>
      <c r="J3" s="1"/>
      <c r="K3" s="33" t="s">
        <v>2</v>
      </c>
      <c r="L3" s="186">
        <f>(P31-(P32+P33))/P31*100</f>
        <v>81.261950286806865</v>
      </c>
      <c r="M3" s="186"/>
      <c r="N3" s="33" t="s">
        <v>3</v>
      </c>
      <c r="O3" s="186">
        <f>(P31-P33)/P31*100</f>
        <v>93.881453154875729</v>
      </c>
      <c r="P3" s="186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83" t="s">
        <v>6</v>
      </c>
      <c r="C7" s="18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100" t="s">
        <v>21</v>
      </c>
      <c r="C9" s="208">
        <v>0.77777777777777779</v>
      </c>
      <c r="D9" s="209">
        <v>1.3</v>
      </c>
      <c r="E9" s="209">
        <v>18.2</v>
      </c>
      <c r="F9" s="209">
        <v>28</v>
      </c>
      <c r="G9" s="210" t="s">
        <v>191</v>
      </c>
      <c r="H9" s="209">
        <v>3.6</v>
      </c>
      <c r="I9" s="210">
        <v>97</v>
      </c>
      <c r="J9" s="21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208">
        <v>0.92361111111111116</v>
      </c>
      <c r="D10" s="209">
        <v>1.7</v>
      </c>
      <c r="E10" s="209">
        <v>13.6</v>
      </c>
      <c r="F10" s="209">
        <v>56</v>
      </c>
      <c r="G10" s="210" t="s">
        <v>191</v>
      </c>
      <c r="H10" s="209">
        <v>4.7</v>
      </c>
      <c r="I10" s="213"/>
      <c r="J10" s="21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8">
        <v>0.10416666666666667</v>
      </c>
      <c r="D11" s="219"/>
      <c r="E11" s="219">
        <v>9.9</v>
      </c>
      <c r="F11" s="219">
        <v>87</v>
      </c>
      <c r="G11" s="210" t="s">
        <v>187</v>
      </c>
      <c r="H11" s="209">
        <v>3.4</v>
      </c>
      <c r="I11" s="220"/>
      <c r="J11" s="211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23.326388888888889</v>
      </c>
      <c r="D12" s="12">
        <f>AVERAGE(D9:D11)</f>
        <v>1.5</v>
      </c>
      <c r="E12" s="12">
        <f>AVERAGE(E9:E11)</f>
        <v>13.899999999999999</v>
      </c>
      <c r="F12" s="13">
        <f>AVERAGE(F9:F11)</f>
        <v>57</v>
      </c>
      <c r="G12" s="14"/>
      <c r="H12" s="15">
        <f>AVERAGE(H9:H11)</f>
        <v>3.9000000000000004</v>
      </c>
      <c r="I12" s="16"/>
      <c r="J12" s="17">
        <f>AVERAGE(J9:J11)</f>
        <v>1.3333333333333333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83" t="s">
        <v>25</v>
      </c>
      <c r="C14" s="18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205" t="s">
        <v>176</v>
      </c>
      <c r="D16" s="207" t="s">
        <v>178</v>
      </c>
      <c r="E16" s="207" t="s">
        <v>182</v>
      </c>
      <c r="F16" s="207" t="s">
        <v>189</v>
      </c>
      <c r="G16" s="207" t="s">
        <v>190</v>
      </c>
      <c r="H16" s="207" t="s">
        <v>193</v>
      </c>
      <c r="I16" s="121"/>
      <c r="J16" s="121"/>
      <c r="K16" s="121"/>
      <c r="L16" s="121"/>
      <c r="M16" s="121"/>
      <c r="N16" s="121"/>
      <c r="O16" s="121"/>
      <c r="P16" s="207" t="s">
        <v>41</v>
      </c>
    </row>
    <row r="17" spans="1:16" s="76" customFormat="1" ht="14.1" customHeight="1" x14ac:dyDescent="0.25">
      <c r="A17" s="32"/>
      <c r="B17" s="22" t="s">
        <v>42</v>
      </c>
      <c r="C17" s="206">
        <v>0.74097222222222225</v>
      </c>
      <c r="D17" s="206">
        <v>0.74236111111111114</v>
      </c>
      <c r="E17" s="206">
        <v>0.77013888888888893</v>
      </c>
      <c r="F17" s="206">
        <v>0.79236111111111107</v>
      </c>
      <c r="G17" s="206">
        <v>0.95694444444444438</v>
      </c>
      <c r="H17" s="206">
        <v>7.6388888888888895E-2</v>
      </c>
      <c r="I17" s="122"/>
      <c r="J17" s="122"/>
      <c r="K17" s="122"/>
      <c r="L17" s="122"/>
      <c r="M17" s="122"/>
      <c r="N17" s="122"/>
      <c r="O17" s="122"/>
      <c r="P17" s="206">
        <v>0.13958333333333334</v>
      </c>
    </row>
    <row r="18" spans="1:16" s="76" customFormat="1" ht="14.1" customHeight="1" x14ac:dyDescent="0.25">
      <c r="A18" s="32"/>
      <c r="B18" s="22" t="s">
        <v>43</v>
      </c>
      <c r="C18" s="207">
        <v>6402</v>
      </c>
      <c r="D18" s="207">
        <f>C18+1</f>
        <v>6403</v>
      </c>
      <c r="E18" s="207">
        <f>D19+1</f>
        <v>6411</v>
      </c>
      <c r="F18" s="207">
        <f>E19+1</f>
        <v>6426</v>
      </c>
      <c r="G18" s="207">
        <f>F19+1</f>
        <v>6495</v>
      </c>
      <c r="H18" s="207">
        <f>G19+1</f>
        <v>6543</v>
      </c>
      <c r="I18" s="121"/>
      <c r="J18" s="121"/>
      <c r="K18" s="121"/>
      <c r="L18" s="122"/>
      <c r="M18" s="122"/>
      <c r="N18" s="122"/>
      <c r="O18" s="122"/>
      <c r="P18" s="207">
        <f>MAX(C18:O19)+1</f>
        <v>6612</v>
      </c>
    </row>
    <row r="19" spans="1:16" s="76" customFormat="1" ht="14.1" customHeight="1" thickBot="1" x14ac:dyDescent="0.3">
      <c r="A19" s="32"/>
      <c r="B19" s="9" t="s">
        <v>44</v>
      </c>
      <c r="C19" s="81"/>
      <c r="D19" s="207">
        <v>6410</v>
      </c>
      <c r="E19" s="212">
        <v>6425</v>
      </c>
      <c r="F19" s="212">
        <v>6494</v>
      </c>
      <c r="G19" s="212">
        <v>6542</v>
      </c>
      <c r="H19" s="212">
        <v>6611</v>
      </c>
      <c r="I19" s="123"/>
      <c r="J19" s="123"/>
      <c r="K19" s="123"/>
      <c r="L19" s="124"/>
      <c r="M19" s="124"/>
      <c r="N19" s="123"/>
      <c r="O19" s="123"/>
      <c r="P19" s="81"/>
    </row>
    <row r="20" spans="1:16" ht="14.1" customHeight="1" thickBot="1" x14ac:dyDescent="0.3">
      <c r="B20" s="20" t="s">
        <v>45</v>
      </c>
      <c r="C20" s="94"/>
      <c r="D20" s="95">
        <f>IF(ISNUMBER(D18),D19-D18+1,"")</f>
        <v>8</v>
      </c>
      <c r="E20" s="87">
        <f t="shared" ref="E20:O20" si="0">IF(ISNUMBER(E18),E19-E18+1,"")</f>
        <v>15</v>
      </c>
      <c r="F20" s="87">
        <f t="shared" si="0"/>
        <v>69</v>
      </c>
      <c r="G20" s="87">
        <f t="shared" si="0"/>
        <v>48</v>
      </c>
      <c r="H20" s="87">
        <f t="shared" si="0"/>
        <v>69</v>
      </c>
      <c r="I20" s="87" t="str">
        <f t="shared" si="0"/>
        <v/>
      </c>
      <c r="J20" s="87" t="str">
        <f t="shared" si="0"/>
        <v/>
      </c>
      <c r="K20" s="87" t="str">
        <f t="shared" si="0"/>
        <v/>
      </c>
      <c r="L20" s="87" t="str">
        <f t="shared" si="0"/>
        <v/>
      </c>
      <c r="M20" s="87" t="str">
        <f t="shared" si="0"/>
        <v/>
      </c>
      <c r="N20" s="87" t="str">
        <f t="shared" si="0"/>
        <v/>
      </c>
      <c r="O20" s="87" t="str">
        <f t="shared" si="0"/>
        <v/>
      </c>
      <c r="P20" s="94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5" t="s">
        <v>46</v>
      </c>
      <c r="C22" s="22" t="s">
        <v>21</v>
      </c>
      <c r="D22" s="22" t="s">
        <v>23</v>
      </c>
      <c r="E22" s="22" t="s">
        <v>47</v>
      </c>
      <c r="F22" s="196" t="s">
        <v>48</v>
      </c>
      <c r="G22" s="196"/>
      <c r="H22" s="196"/>
      <c r="I22" s="196"/>
      <c r="J22" s="22" t="s">
        <v>21</v>
      </c>
      <c r="K22" s="22" t="s">
        <v>23</v>
      </c>
      <c r="L22" s="22" t="s">
        <v>47</v>
      </c>
      <c r="M22" s="196" t="s">
        <v>48</v>
      </c>
      <c r="N22" s="196"/>
      <c r="O22" s="196"/>
      <c r="P22" s="196"/>
    </row>
    <row r="23" spans="1:16" ht="13.5" customHeight="1" x14ac:dyDescent="0.25">
      <c r="B23" s="195"/>
      <c r="C23" s="113"/>
      <c r="D23" s="113"/>
      <c r="E23" s="109" t="s">
        <v>181</v>
      </c>
      <c r="F23" s="197" t="s">
        <v>179</v>
      </c>
      <c r="G23" s="197"/>
      <c r="H23" s="197"/>
      <c r="I23" s="197"/>
      <c r="J23" s="108"/>
      <c r="K23" s="108"/>
      <c r="L23" s="109" t="s">
        <v>50</v>
      </c>
      <c r="M23" s="194" t="s">
        <v>185</v>
      </c>
      <c r="N23" s="194"/>
      <c r="O23" s="194"/>
      <c r="P23" s="194"/>
    </row>
    <row r="24" spans="1:16" ht="13.5" customHeight="1" x14ac:dyDescent="0.25">
      <c r="B24" s="195"/>
      <c r="C24" s="114"/>
      <c r="D24" s="114"/>
      <c r="E24" s="110" t="s">
        <v>177</v>
      </c>
      <c r="F24" s="197" t="s">
        <v>179</v>
      </c>
      <c r="G24" s="197"/>
      <c r="H24" s="197"/>
      <c r="I24" s="197"/>
      <c r="J24" s="111"/>
      <c r="K24" s="111"/>
      <c r="L24" s="109" t="s">
        <v>51</v>
      </c>
      <c r="M24" s="194" t="s">
        <v>179</v>
      </c>
      <c r="N24" s="194"/>
      <c r="O24" s="194"/>
      <c r="P24" s="194"/>
    </row>
    <row r="25" spans="1:16" ht="13.5" customHeight="1" x14ac:dyDescent="0.25">
      <c r="B25" s="195"/>
      <c r="C25" s="114">
        <v>6408</v>
      </c>
      <c r="D25" s="114">
        <v>6410</v>
      </c>
      <c r="E25" s="110" t="s">
        <v>51</v>
      </c>
      <c r="F25" s="197" t="s">
        <v>188</v>
      </c>
      <c r="G25" s="197"/>
      <c r="H25" s="197"/>
      <c r="I25" s="197"/>
      <c r="J25" s="111"/>
      <c r="K25" s="111"/>
      <c r="L25" s="109" t="s">
        <v>180</v>
      </c>
      <c r="M25" s="194" t="s">
        <v>186</v>
      </c>
      <c r="N25" s="194"/>
      <c r="O25" s="194"/>
      <c r="P25" s="194"/>
    </row>
    <row r="26" spans="1:16" ht="13.5" customHeight="1" x14ac:dyDescent="0.25">
      <c r="B26" s="195"/>
      <c r="C26" s="114"/>
      <c r="D26" s="114"/>
      <c r="E26" s="110" t="s">
        <v>50</v>
      </c>
      <c r="F26" s="197" t="s">
        <v>179</v>
      </c>
      <c r="G26" s="197"/>
      <c r="H26" s="197"/>
      <c r="I26" s="197"/>
      <c r="J26" s="111"/>
      <c r="K26" s="111"/>
      <c r="L26" s="109" t="s">
        <v>49</v>
      </c>
      <c r="M26" s="194" t="s">
        <v>179</v>
      </c>
      <c r="N26" s="194"/>
      <c r="O26" s="194"/>
      <c r="P26" s="194"/>
    </row>
    <row r="27" spans="1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4.1" customHeight="1" thickBot="1" x14ac:dyDescent="0.3">
      <c r="B28" s="183" t="s">
        <v>52</v>
      </c>
      <c r="C28" s="183"/>
      <c r="D28" s="18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53</v>
      </c>
      <c r="D29" s="25" t="s">
        <v>54</v>
      </c>
      <c r="E29" s="25" t="s">
        <v>55</v>
      </c>
      <c r="F29" s="25" t="s">
        <v>56</v>
      </c>
      <c r="G29" s="25" t="s">
        <v>57</v>
      </c>
      <c r="H29" s="25" t="s">
        <v>58</v>
      </c>
      <c r="I29" s="25" t="s">
        <v>59</v>
      </c>
      <c r="J29" s="25" t="s">
        <v>60</v>
      </c>
      <c r="K29" s="25" t="s">
        <v>61</v>
      </c>
      <c r="L29" s="25" t="s">
        <v>62</v>
      </c>
      <c r="M29" s="25" t="s">
        <v>63</v>
      </c>
      <c r="N29" s="25" t="s">
        <v>64</v>
      </c>
      <c r="O29" s="26" t="s">
        <v>65</v>
      </c>
      <c r="P29" s="27" t="s">
        <v>66</v>
      </c>
    </row>
    <row r="30" spans="1:16" ht="14.1" customHeight="1" x14ac:dyDescent="0.25">
      <c r="B30" s="23" t="s">
        <v>170</v>
      </c>
      <c r="C30" s="102"/>
      <c r="D30" s="103"/>
      <c r="E30" s="103"/>
      <c r="F30" s="103"/>
      <c r="G30" s="103"/>
      <c r="H30" s="103"/>
      <c r="I30" s="103"/>
      <c r="J30" s="103"/>
      <c r="K30" s="104"/>
      <c r="L30" s="103"/>
      <c r="M30" s="103">
        <v>0.3215277777777778</v>
      </c>
      <c r="N30" s="103"/>
      <c r="O30" s="103"/>
      <c r="P30" s="92">
        <f>SUM(C30:J30,L30:N30)</f>
        <v>0.3215277777777778</v>
      </c>
    </row>
    <row r="31" spans="1:16" ht="14.1" customHeight="1" x14ac:dyDescent="0.25">
      <c r="B31" s="23" t="s">
        <v>171</v>
      </c>
      <c r="C31" s="118"/>
      <c r="D31" s="112"/>
      <c r="E31" s="119"/>
      <c r="F31" s="112">
        <v>0.15416666666666667</v>
      </c>
      <c r="G31" s="119"/>
      <c r="H31" s="119"/>
      <c r="I31" s="119"/>
      <c r="J31" s="119"/>
      <c r="K31" s="112">
        <v>4.1666666666666664E-2</v>
      </c>
      <c r="L31" s="119"/>
      <c r="M31" s="112">
        <v>0.1673611111111111</v>
      </c>
      <c r="N31" s="119"/>
      <c r="O31" s="120"/>
      <c r="P31" s="92">
        <f>SUM(C31:N31)</f>
        <v>0.36319444444444443</v>
      </c>
    </row>
    <row r="32" spans="1:16" ht="14.1" customHeight="1" x14ac:dyDescent="0.25">
      <c r="B32" s="23" t="s">
        <v>67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>
        <v>4.5833333333333337E-2</v>
      </c>
      <c r="N32" s="106"/>
      <c r="O32" s="107"/>
      <c r="P32" s="92">
        <f>SUM(C32:N32)</f>
        <v>4.5833333333333337E-2</v>
      </c>
    </row>
    <row r="33" spans="2:16" ht="14.1" customHeight="1" thickBot="1" x14ac:dyDescent="0.3">
      <c r="B33" s="23" t="s">
        <v>68</v>
      </c>
      <c r="C33" s="116"/>
      <c r="D33" s="115"/>
      <c r="E33" s="115"/>
      <c r="F33" s="115"/>
      <c r="G33" s="115"/>
      <c r="H33" s="115"/>
      <c r="I33" s="115"/>
      <c r="J33" s="115"/>
      <c r="K33" s="115"/>
      <c r="L33" s="115"/>
      <c r="M33" s="115">
        <v>2.2222222222222223E-2</v>
      </c>
      <c r="N33" s="115"/>
      <c r="O33" s="117"/>
      <c r="P33" s="98">
        <f>SUM(C33:N33)</f>
        <v>2.2222222222222223E-2</v>
      </c>
    </row>
    <row r="34" spans="2:16" ht="14.1" customHeight="1" x14ac:dyDescent="0.25">
      <c r="B34" s="70" t="s">
        <v>169</v>
      </c>
      <c r="C34" s="82">
        <f>C31-C32-C33</f>
        <v>0</v>
      </c>
      <c r="D34" s="82">
        <f t="shared" ref="D34:P34" si="1">D31-D32-D33</f>
        <v>0</v>
      </c>
      <c r="E34" s="82">
        <f t="shared" si="1"/>
        <v>0</v>
      </c>
      <c r="F34" s="82">
        <f t="shared" si="1"/>
        <v>0.15416666666666667</v>
      </c>
      <c r="G34" s="82">
        <f t="shared" si="1"/>
        <v>0</v>
      </c>
      <c r="H34" s="82">
        <f t="shared" si="1"/>
        <v>0</v>
      </c>
      <c r="I34" s="82">
        <f t="shared" si="1"/>
        <v>0</v>
      </c>
      <c r="J34" s="82">
        <f t="shared" si="1"/>
        <v>0</v>
      </c>
      <c r="K34" s="82">
        <f t="shared" si="1"/>
        <v>4.1666666666666664E-2</v>
      </c>
      <c r="L34" s="82">
        <f t="shared" si="1"/>
        <v>0</v>
      </c>
      <c r="M34" s="82">
        <f t="shared" si="1"/>
        <v>9.9305555555555536E-2</v>
      </c>
      <c r="N34" s="82">
        <f t="shared" si="1"/>
        <v>0</v>
      </c>
      <c r="O34" s="96"/>
      <c r="P34" s="97">
        <f t="shared" si="1"/>
        <v>0.2951388888888889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0" t="s">
        <v>69</v>
      </c>
      <c r="C36" s="179" t="s">
        <v>192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</row>
    <row r="37" spans="2:16" ht="18" customHeight="1" x14ac:dyDescent="0.25">
      <c r="B37" s="181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2:16" ht="18" customHeight="1" x14ac:dyDescent="0.25">
      <c r="B38" s="181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2:16" ht="18" customHeight="1" x14ac:dyDescent="0.25">
      <c r="B39" s="181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2:16" ht="18" customHeight="1" x14ac:dyDescent="0.25">
      <c r="B40" s="181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70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 t="s">
        <v>194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5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50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/>
    </row>
    <row r="49" spans="2:16" ht="14.1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2"/>
    </row>
    <row r="50" spans="2:16" ht="14.1" customHeight="1" x14ac:dyDescent="0.25"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2:16" ht="14.1" customHeight="1" x14ac:dyDescent="0.25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2:16" ht="14.1" customHeight="1" thickBot="1" x14ac:dyDescent="0.3">
      <c r="B52" s="153"/>
      <c r="C52" s="154"/>
      <c r="D52" s="151"/>
      <c r="E52" s="151"/>
      <c r="F52" s="151"/>
      <c r="G52" s="154"/>
      <c r="H52" s="154"/>
      <c r="I52" s="154"/>
      <c r="J52" s="154"/>
      <c r="K52" s="154"/>
      <c r="L52" s="154"/>
      <c r="M52" s="154"/>
      <c r="N52" s="154"/>
      <c r="O52" s="154"/>
      <c r="P52" s="155"/>
    </row>
    <row r="53" spans="2:16" ht="14.1" customHeight="1" thickTop="1" thickBot="1" x14ac:dyDescent="0.3">
      <c r="B53" s="156" t="s">
        <v>168</v>
      </c>
      <c r="C53" s="157"/>
      <c r="D53" s="101">
        <v>1.02</v>
      </c>
      <c r="E53" s="101">
        <v>0.8</v>
      </c>
      <c r="F53" s="101"/>
      <c r="G53" s="160"/>
      <c r="H53" s="161"/>
      <c r="I53" s="161"/>
      <c r="J53" s="161"/>
      <c r="K53" s="161"/>
      <c r="L53" s="161"/>
      <c r="M53" s="161"/>
      <c r="N53" s="161"/>
      <c r="O53" s="161"/>
      <c r="P53" s="162"/>
    </row>
    <row r="54" spans="2:16" ht="14.1" customHeight="1" thickTop="1" thickBot="1" x14ac:dyDescent="0.3">
      <c r="B54" s="158" t="s">
        <v>167</v>
      </c>
      <c r="C54" s="159"/>
      <c r="D54" s="159"/>
      <c r="E54" s="159"/>
      <c r="F54" s="101"/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 x14ac:dyDescent="0.25"/>
    <row r="56" spans="2:16" ht="17.25" customHeight="1" x14ac:dyDescent="0.25">
      <c r="B56" s="137" t="s">
        <v>71</v>
      </c>
      <c r="C56" s="13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38" t="s">
        <v>72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40"/>
      <c r="N57" s="141" t="s">
        <v>73</v>
      </c>
      <c r="O57" s="139"/>
      <c r="P57" s="142"/>
    </row>
    <row r="58" spans="2:16" ht="17.100000000000001" customHeight="1" x14ac:dyDescent="0.25">
      <c r="B58" s="143" t="s">
        <v>74</v>
      </c>
      <c r="C58" s="144"/>
      <c r="D58" s="145"/>
      <c r="E58" s="143" t="s">
        <v>75</v>
      </c>
      <c r="F58" s="144"/>
      <c r="G58" s="145"/>
      <c r="H58" s="144" t="s">
        <v>76</v>
      </c>
      <c r="I58" s="144"/>
      <c r="J58" s="144"/>
      <c r="K58" s="146" t="s">
        <v>77</v>
      </c>
      <c r="L58" s="144"/>
      <c r="M58" s="147"/>
      <c r="N58" s="148"/>
      <c r="O58" s="144"/>
      <c r="P58" s="149"/>
    </row>
    <row r="59" spans="2:16" ht="20.100000000000001" customHeight="1" x14ac:dyDescent="0.25">
      <c r="B59" s="125" t="s">
        <v>78</v>
      </c>
      <c r="C59" s="126"/>
      <c r="D59" s="30" t="b">
        <v>1</v>
      </c>
      <c r="E59" s="125" t="s">
        <v>79</v>
      </c>
      <c r="F59" s="126"/>
      <c r="G59" s="30" t="b">
        <v>1</v>
      </c>
      <c r="H59" s="133" t="s">
        <v>80</v>
      </c>
      <c r="I59" s="126"/>
      <c r="J59" s="30" t="b">
        <v>1</v>
      </c>
      <c r="K59" s="133" t="s">
        <v>81</v>
      </c>
      <c r="L59" s="126"/>
      <c r="M59" s="30" t="b">
        <v>1</v>
      </c>
      <c r="N59" s="134" t="s">
        <v>82</v>
      </c>
      <c r="O59" s="126"/>
      <c r="P59" s="30" t="b">
        <v>1</v>
      </c>
    </row>
    <row r="60" spans="2:16" ht="20.100000000000001" customHeight="1" x14ac:dyDescent="0.25">
      <c r="B60" s="125" t="s">
        <v>83</v>
      </c>
      <c r="C60" s="126"/>
      <c r="D60" s="30" t="b">
        <v>1</v>
      </c>
      <c r="E60" s="125" t="s">
        <v>84</v>
      </c>
      <c r="F60" s="126"/>
      <c r="G60" s="30" t="b">
        <v>1</v>
      </c>
      <c r="H60" s="133" t="s">
        <v>85</v>
      </c>
      <c r="I60" s="126"/>
      <c r="J60" s="30" t="b">
        <v>1</v>
      </c>
      <c r="K60" s="133" t="s">
        <v>86</v>
      </c>
      <c r="L60" s="126"/>
      <c r="M60" s="30" t="b">
        <v>1</v>
      </c>
      <c r="N60" s="134" t="s">
        <v>87</v>
      </c>
      <c r="O60" s="126"/>
      <c r="P60" s="30" t="b">
        <v>1</v>
      </c>
    </row>
    <row r="61" spans="2:16" ht="20.100000000000001" customHeight="1" x14ac:dyDescent="0.25">
      <c r="B61" s="125" t="s">
        <v>88</v>
      </c>
      <c r="C61" s="126"/>
      <c r="D61" s="30" t="b">
        <v>1</v>
      </c>
      <c r="E61" s="125" t="s">
        <v>89</v>
      </c>
      <c r="F61" s="126"/>
      <c r="G61" s="30" t="b">
        <v>1</v>
      </c>
      <c r="H61" s="133" t="s">
        <v>90</v>
      </c>
      <c r="I61" s="126"/>
      <c r="J61" s="30" t="b">
        <v>1</v>
      </c>
      <c r="K61" s="133" t="s">
        <v>91</v>
      </c>
      <c r="L61" s="126"/>
      <c r="M61" s="30" t="b">
        <v>1</v>
      </c>
      <c r="N61" s="134" t="s">
        <v>92</v>
      </c>
      <c r="O61" s="126"/>
      <c r="P61" s="30" t="b">
        <v>1</v>
      </c>
    </row>
    <row r="62" spans="2:16" ht="20.100000000000001" customHeight="1" x14ac:dyDescent="0.25">
      <c r="B62" s="133" t="s">
        <v>90</v>
      </c>
      <c r="C62" s="126"/>
      <c r="D62" s="30" t="b">
        <v>1</v>
      </c>
      <c r="E62" s="125" t="s">
        <v>93</v>
      </c>
      <c r="F62" s="126"/>
      <c r="G62" s="30" t="b">
        <v>1</v>
      </c>
      <c r="H62" s="133" t="s">
        <v>94</v>
      </c>
      <c r="I62" s="126"/>
      <c r="J62" s="30" t="b">
        <v>0</v>
      </c>
      <c r="K62" s="133" t="s">
        <v>95</v>
      </c>
      <c r="L62" s="126"/>
      <c r="M62" s="30" t="b">
        <v>1</v>
      </c>
      <c r="N62" s="134" t="s">
        <v>85</v>
      </c>
      <c r="O62" s="126"/>
      <c r="P62" s="30" t="b">
        <v>1</v>
      </c>
    </row>
    <row r="63" spans="2:16" ht="20.100000000000001" customHeight="1" x14ac:dyDescent="0.25">
      <c r="B63" s="133" t="s">
        <v>96</v>
      </c>
      <c r="C63" s="126"/>
      <c r="D63" s="30" t="b">
        <v>1</v>
      </c>
      <c r="E63" s="125" t="s">
        <v>97</v>
      </c>
      <c r="F63" s="126"/>
      <c r="G63" s="30" t="b">
        <v>1</v>
      </c>
      <c r="H63" s="35"/>
      <c r="I63" s="36"/>
      <c r="J63" s="37"/>
      <c r="K63" s="133" t="s">
        <v>98</v>
      </c>
      <c r="L63" s="126"/>
      <c r="M63" s="30" t="b">
        <v>1</v>
      </c>
      <c r="N63" s="134" t="s">
        <v>166</v>
      </c>
      <c r="O63" s="126"/>
      <c r="P63" s="30" t="b">
        <v>1</v>
      </c>
    </row>
    <row r="64" spans="2:16" ht="20.100000000000001" customHeight="1" x14ac:dyDescent="0.25">
      <c r="B64" s="133" t="s">
        <v>99</v>
      </c>
      <c r="C64" s="126"/>
      <c r="D64" s="30" t="b">
        <v>1</v>
      </c>
      <c r="E64" s="125" t="s">
        <v>100</v>
      </c>
      <c r="F64" s="126"/>
      <c r="G64" s="30" t="b">
        <v>1</v>
      </c>
      <c r="H64" s="38"/>
      <c r="I64" s="39"/>
      <c r="J64" s="40"/>
      <c r="K64" s="135" t="s">
        <v>101</v>
      </c>
      <c r="L64" s="13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25" t="s">
        <v>164</v>
      </c>
      <c r="F65" s="12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27" t="s">
        <v>107</v>
      </c>
      <c r="C69" s="127"/>
      <c r="D69" s="48"/>
      <c r="E69" s="48"/>
      <c r="F69" s="129" t="s">
        <v>108</v>
      </c>
      <c r="G69" s="131" t="s">
        <v>109</v>
      </c>
      <c r="H69" s="48"/>
      <c r="I69" s="127" t="s">
        <v>110</v>
      </c>
      <c r="J69" s="127"/>
      <c r="K69" s="48"/>
      <c r="L69" s="49" t="s">
        <v>102</v>
      </c>
      <c r="M69" s="50" t="s">
        <v>103</v>
      </c>
      <c r="N69" s="50" t="s">
        <v>104</v>
      </c>
      <c r="O69" s="50" t="s">
        <v>105</v>
      </c>
      <c r="P69" s="51" t="s">
        <v>106</v>
      </c>
    </row>
    <row r="70" spans="2:17" ht="9.9499999999999993" customHeight="1" thickBot="1" x14ac:dyDescent="0.25">
      <c r="B70" s="128"/>
      <c r="C70" s="128"/>
      <c r="D70" s="52"/>
      <c r="E70" s="53"/>
      <c r="F70" s="130"/>
      <c r="G70" s="132"/>
      <c r="H70" s="54"/>
      <c r="I70" s="128"/>
      <c r="J70" s="128"/>
      <c r="K70" s="48"/>
      <c r="L70" s="55" t="s">
        <v>111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112</v>
      </c>
      <c r="C71" s="59" t="s">
        <v>113</v>
      </c>
      <c r="D71" s="60" t="s">
        <v>114</v>
      </c>
      <c r="E71" s="61" t="s">
        <v>115</v>
      </c>
      <c r="F71" s="59" t="s">
        <v>113</v>
      </c>
      <c r="G71" s="99" t="s">
        <v>114</v>
      </c>
      <c r="H71" s="62"/>
      <c r="I71" s="63" t="s">
        <v>116</v>
      </c>
      <c r="J71" s="31">
        <v>0</v>
      </c>
      <c r="K71" s="64" t="s">
        <v>174</v>
      </c>
      <c r="L71" s="31">
        <v>0</v>
      </c>
      <c r="M71" s="63" t="s">
        <v>117</v>
      </c>
      <c r="N71" s="31">
        <v>0</v>
      </c>
      <c r="O71" s="65" t="s">
        <v>118</v>
      </c>
      <c r="P71" s="31">
        <v>0</v>
      </c>
      <c r="Q71" s="69"/>
    </row>
    <row r="72" spans="2:17" ht="20.100000000000001" customHeight="1" x14ac:dyDescent="0.25">
      <c r="B72" s="66" t="s">
        <v>119</v>
      </c>
      <c r="C72" s="88">
        <v>-152.4</v>
      </c>
      <c r="D72" s="221">
        <v>-154.80000000000001</v>
      </c>
      <c r="E72" s="74" t="s">
        <v>120</v>
      </c>
      <c r="F72" s="88">
        <v>21.4</v>
      </c>
      <c r="G72" s="214">
        <v>17.7</v>
      </c>
      <c r="H72" s="83"/>
      <c r="I72" s="63" t="s">
        <v>121</v>
      </c>
      <c r="J72" s="31">
        <v>0</v>
      </c>
      <c r="K72" s="64" t="s">
        <v>175</v>
      </c>
      <c r="L72" s="31">
        <v>2</v>
      </c>
      <c r="M72" s="64" t="s">
        <v>122</v>
      </c>
      <c r="N72" s="31">
        <v>0</v>
      </c>
      <c r="O72" s="64" t="s">
        <v>172</v>
      </c>
      <c r="P72" s="31">
        <v>0</v>
      </c>
      <c r="Q72" s="69">
        <v>0</v>
      </c>
    </row>
    <row r="73" spans="2:17" ht="20.100000000000001" customHeight="1" x14ac:dyDescent="0.25">
      <c r="B73" s="66" t="s">
        <v>123</v>
      </c>
      <c r="C73" s="88">
        <v>-134.5</v>
      </c>
      <c r="D73" s="221">
        <v>-140</v>
      </c>
      <c r="E73" s="75" t="s">
        <v>124</v>
      </c>
      <c r="F73" s="89">
        <v>30.8</v>
      </c>
      <c r="G73" s="215">
        <v>38.9</v>
      </c>
      <c r="H73" s="83"/>
      <c r="I73" s="63" t="s">
        <v>125</v>
      </c>
      <c r="J73" s="31">
        <v>0</v>
      </c>
      <c r="K73" s="64" t="s">
        <v>126</v>
      </c>
      <c r="L73" s="31">
        <v>0</v>
      </c>
      <c r="M73" s="64" t="s">
        <v>127</v>
      </c>
      <c r="N73" s="31">
        <v>0</v>
      </c>
      <c r="O73" s="64" t="s">
        <v>173</v>
      </c>
      <c r="P73" s="31">
        <v>0</v>
      </c>
      <c r="Q73" s="69">
        <v>1</v>
      </c>
    </row>
    <row r="74" spans="2:17" ht="20.100000000000001" customHeight="1" x14ac:dyDescent="0.25">
      <c r="B74" s="66" t="s">
        <v>128</v>
      </c>
      <c r="C74" s="88">
        <v>-210.4</v>
      </c>
      <c r="D74" s="221">
        <v>-211.9</v>
      </c>
      <c r="E74" s="75" t="s">
        <v>129</v>
      </c>
      <c r="F74" s="93">
        <v>10</v>
      </c>
      <c r="G74" s="216">
        <v>10</v>
      </c>
      <c r="H74" s="83"/>
      <c r="I74" s="63" t="s">
        <v>130</v>
      </c>
      <c r="J74" s="31">
        <v>0</v>
      </c>
      <c r="K74" s="64" t="s">
        <v>131</v>
      </c>
      <c r="L74" s="31">
        <v>0</v>
      </c>
      <c r="M74" s="63" t="s">
        <v>132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133</v>
      </c>
      <c r="C75" s="88">
        <v>-110.9</v>
      </c>
      <c r="D75" s="221">
        <v>-113.1</v>
      </c>
      <c r="E75" s="75" t="s">
        <v>134</v>
      </c>
      <c r="F75" s="93">
        <v>50</v>
      </c>
      <c r="G75" s="216">
        <v>50</v>
      </c>
      <c r="H75" s="84"/>
      <c r="I75" s="63" t="s">
        <v>135</v>
      </c>
      <c r="J75" s="31">
        <v>4</v>
      </c>
      <c r="K75" s="64" t="s">
        <v>136</v>
      </c>
      <c r="L75" s="31">
        <v>0</v>
      </c>
      <c r="M75" s="63" t="s">
        <v>137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138</v>
      </c>
      <c r="C76" s="88">
        <v>26.7</v>
      </c>
      <c r="D76" s="221">
        <v>22.4</v>
      </c>
      <c r="E76" s="75" t="s">
        <v>139</v>
      </c>
      <c r="F76" s="93">
        <v>30</v>
      </c>
      <c r="G76" s="216">
        <v>30</v>
      </c>
      <c r="H76" s="84"/>
      <c r="I76" s="63" t="s">
        <v>140</v>
      </c>
      <c r="J76" s="31">
        <v>0</v>
      </c>
      <c r="K76" s="63" t="s">
        <v>141</v>
      </c>
      <c r="L76" s="31">
        <v>0</v>
      </c>
      <c r="M76" s="64" t="s">
        <v>142</v>
      </c>
      <c r="N76" s="31">
        <v>0</v>
      </c>
      <c r="O76" s="48"/>
      <c r="P76" s="48"/>
    </row>
    <row r="77" spans="2:17" ht="20.100000000000001" customHeight="1" x14ac:dyDescent="0.25">
      <c r="B77" s="66" t="s">
        <v>143</v>
      </c>
      <c r="C77" s="88">
        <v>31.6</v>
      </c>
      <c r="D77" s="221">
        <v>26.7</v>
      </c>
      <c r="E77" s="75" t="s">
        <v>144</v>
      </c>
      <c r="F77" s="93">
        <v>150</v>
      </c>
      <c r="G77" s="216">
        <v>150</v>
      </c>
      <c r="H77" s="83"/>
      <c r="I77" s="63" t="s">
        <v>145</v>
      </c>
      <c r="J77" s="31">
        <v>0</v>
      </c>
      <c r="K77" s="63" t="s">
        <v>146</v>
      </c>
      <c r="L77" s="31">
        <v>0</v>
      </c>
      <c r="M77" s="64" t="s">
        <v>147</v>
      </c>
      <c r="N77" s="31">
        <v>0</v>
      </c>
      <c r="O77" s="48"/>
      <c r="P77" s="48"/>
    </row>
    <row r="78" spans="2:17" ht="20.100000000000001" customHeight="1" x14ac:dyDescent="0.25">
      <c r="B78" s="66" t="s">
        <v>148</v>
      </c>
      <c r="C78" s="88">
        <v>22.7</v>
      </c>
      <c r="D78" s="221">
        <v>18.399999999999999</v>
      </c>
      <c r="E78" s="75" t="s">
        <v>149</v>
      </c>
      <c r="F78" s="90"/>
      <c r="G78" s="217"/>
      <c r="H78" s="83"/>
      <c r="I78" s="64" t="s">
        <v>150</v>
      </c>
      <c r="J78" s="31">
        <v>0</v>
      </c>
      <c r="K78" s="63" t="s">
        <v>151</v>
      </c>
      <c r="L78" s="31">
        <v>0</v>
      </c>
      <c r="M78" s="67" t="s">
        <v>152</v>
      </c>
      <c r="N78" s="31">
        <v>0</v>
      </c>
      <c r="O78" s="48"/>
      <c r="P78" s="48"/>
    </row>
    <row r="79" spans="2:17" ht="20.100000000000001" customHeight="1" x14ac:dyDescent="0.25">
      <c r="B79" s="66" t="s">
        <v>153</v>
      </c>
      <c r="C79" s="88">
        <v>23.5</v>
      </c>
      <c r="D79" s="221">
        <v>19.3</v>
      </c>
      <c r="E79" s="74" t="s">
        <v>154</v>
      </c>
      <c r="F79" s="88">
        <v>26</v>
      </c>
      <c r="G79" s="214">
        <v>13.6</v>
      </c>
      <c r="H79" s="83"/>
      <c r="I79" s="64" t="s">
        <v>155</v>
      </c>
      <c r="J79" s="31">
        <v>0</v>
      </c>
      <c r="K79" s="64" t="s">
        <v>156</v>
      </c>
      <c r="L79" s="31">
        <v>0</v>
      </c>
      <c r="M79" s="64" t="s">
        <v>157</v>
      </c>
      <c r="N79" s="31">
        <v>0</v>
      </c>
      <c r="O79" s="47"/>
      <c r="P79" s="47"/>
    </row>
    <row r="80" spans="2:17" ht="20.100000000000001" customHeight="1" x14ac:dyDescent="0.25">
      <c r="B80" s="68" t="s">
        <v>158</v>
      </c>
      <c r="C80" s="91">
        <v>3.43E-5</v>
      </c>
      <c r="D80" s="222">
        <v>3.3599999999999997E-5</v>
      </c>
      <c r="E80" s="75" t="s">
        <v>159</v>
      </c>
      <c r="F80" s="89">
        <v>21.9</v>
      </c>
      <c r="G80" s="215">
        <v>71.5</v>
      </c>
      <c r="H80" s="83"/>
      <c r="I80" s="64" t="s">
        <v>160</v>
      </c>
      <c r="J80" s="31">
        <v>0</v>
      </c>
      <c r="K80" s="63" t="s">
        <v>161</v>
      </c>
      <c r="L80" s="31">
        <v>4</v>
      </c>
      <c r="M80" s="64" t="s">
        <v>162</v>
      </c>
      <c r="N80" s="31">
        <v>0</v>
      </c>
      <c r="O80" s="16"/>
      <c r="P80" s="16"/>
    </row>
    <row r="81" spans="2:16" ht="20.100000000000001" customHeight="1" x14ac:dyDescent="0.25">
      <c r="D81" s="86"/>
      <c r="G81" s="85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87" t="s">
        <v>163</v>
      </c>
      <c r="C84" s="187"/>
    </row>
    <row r="85" spans="2:16" ht="15" customHeight="1" x14ac:dyDescent="0.25">
      <c r="B85" s="188" t="s">
        <v>184</v>
      </c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90"/>
    </row>
    <row r="86" spans="2:16" ht="15" customHeight="1" x14ac:dyDescent="0.25">
      <c r="B86" s="191" t="s">
        <v>195</v>
      </c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3"/>
    </row>
    <row r="87" spans="2:16" ht="15" customHeight="1" x14ac:dyDescent="0.25">
      <c r="B87" s="191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3"/>
    </row>
    <row r="88" spans="2:16" ht="15" customHeight="1" x14ac:dyDescent="0.25">
      <c r="B88" s="191"/>
      <c r="C88" s="192"/>
      <c r="D88" s="192"/>
      <c r="E88" s="192"/>
      <c r="F88" s="192"/>
      <c r="G88" s="192"/>
      <c r="H88" s="192"/>
      <c r="I88" s="192"/>
      <c r="J88" s="192"/>
      <c r="K88" s="192"/>
      <c r="L88" s="192"/>
      <c r="M88" s="192"/>
      <c r="N88" s="192"/>
      <c r="O88" s="192"/>
      <c r="P88" s="193"/>
    </row>
    <row r="89" spans="2:16" ht="15" customHeight="1" x14ac:dyDescent="0.25">
      <c r="B89" s="204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200"/>
    </row>
    <row r="90" spans="2:16" ht="15" customHeight="1" x14ac:dyDescent="0.25">
      <c r="B90" s="191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3"/>
    </row>
    <row r="91" spans="2:16" ht="15" customHeight="1" x14ac:dyDescent="0.25">
      <c r="B91" s="191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3"/>
    </row>
    <row r="92" spans="2:16" ht="15" customHeight="1" x14ac:dyDescent="0.25">
      <c r="B92" s="198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200"/>
    </row>
    <row r="93" spans="2:16" ht="15" customHeight="1" x14ac:dyDescent="0.25">
      <c r="B93" s="198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200"/>
    </row>
    <row r="94" spans="2:16" ht="15" customHeight="1" x14ac:dyDescent="0.25">
      <c r="B94" s="198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</row>
    <row r="95" spans="2:16" ht="15" customHeight="1" x14ac:dyDescent="0.25">
      <c r="B95" s="198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200"/>
    </row>
    <row r="96" spans="2:16" ht="15" customHeight="1" x14ac:dyDescent="0.25">
      <c r="B96" s="198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200"/>
    </row>
    <row r="97" spans="2:16" ht="15" customHeight="1" x14ac:dyDescent="0.25">
      <c r="B97" s="198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200"/>
    </row>
    <row r="98" spans="2:16" ht="15" customHeight="1" x14ac:dyDescent="0.25">
      <c r="B98" s="198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200"/>
    </row>
    <row r="99" spans="2:16" ht="15" customHeight="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2025-02-11T03:25:14Z</dcterms:modified>
</cp:coreProperties>
</file>