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H18" i="1" l="1"/>
  <c r="I18" i="1" s="1"/>
  <c r="J23" i="1" s="1"/>
  <c r="J25" i="1" s="1"/>
  <c r="G18" i="1"/>
  <c r="F18" i="1" l="1"/>
  <c r="E18" i="1"/>
  <c r="D18" i="1" l="1"/>
  <c r="C23" i="1" s="1"/>
  <c r="D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<sst xmlns="http://schemas.openxmlformats.org/spreadsheetml/2006/main" count="211" uniqueCount="194">
  <si>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</si>
  <si>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</si>
  <si>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</si>
  <si>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</si>
  <si>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</si>
  <si>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</si>
  <si>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</si>
  <si>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</si>
  <si>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</si>
  <si>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</si>
  <si>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</si>
  <si>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</si>
  <si>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</si>
  <si>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</si>
  <si>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</si>
  <si>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</si>
  <si>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</si>
  <si>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</si>
  <si>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</si>
  <si>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</si>
  <si>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</si>
  <si>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</si>
  <si>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</si>
  <si>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</si>
  <si>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</si>
  <si>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</si>
  <si>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</si>
  <si>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</si>
  <si>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</si>
  <si>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</si>
  <si>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</si>
  <si>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</si>
  <si>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</si>
  <si>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</si>
  <si>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</si>
  <si>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</si>
  <si>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</si>
  <si>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</si>
  <si>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</si>
  <si>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</si>
  <si>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</si>
  <si>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</si>
  <si>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</si>
  <si>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</si>
  <si>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</si>
  <si>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</si>
  <si>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</si>
  <si>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</si>
  <si>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</si>
  <si>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</si>
  <si>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</si>
  <si>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</si>
  <si>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</si>
  <si>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</si>
  <si>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</si>
  <si>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</si>
  <si>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</si>
  <si>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</si>
  <si>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</si>
  <si>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</si>
  <si>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</si>
  <si>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</si>
  <si>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</si>
  <si>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</si>
  <si>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</si>
  <si>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</si>
  <si>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</si>
  <si>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</si>
  <si>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</si>
  <si>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</si>
  <si>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</si>
  <si>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</si>
  <si>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</si>
  <si>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</si>
  <si>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</si>
  <si>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</si>
  <si>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</si>
  <si>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</si>
  <si>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</si>
  <si>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</si>
  <si>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</si>
  <si>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</si>
  <si>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</si>
  <si>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</si>
  <si>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</si>
  <si>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</si>
  <si>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</si>
  <si>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</si>
  <si>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</si>
  <si>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</si>
  <si>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</si>
  <si>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</si>
  <si>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</si>
  <si>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</si>
  <si>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</si>
  <si>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</si>
  <si>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</si>
  <si>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</si>
  <si>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</si>
  <si>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</si>
  <si>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</si>
  <si>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</si>
  <si>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</si>
  <si>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</si>
  <si>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</si>
  <si>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</si>
  <si>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</si>
  <si>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</si>
  <si>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</si>
  <si>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</si>
  <si>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</si>
  <si>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</si>
  <si>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</si>
  <si>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</si>
  <si>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</si>
  <si>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</si>
  <si>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</si>
  <si>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</si>
  <si>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</si>
  <si>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</si>
  <si>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</si>
  <si>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</si>
  <si>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</si>
  <si>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</si>
  <si>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</si>
  <si>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</si>
  <si>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</si>
  <si>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</si>
  <si>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</si>
  <si>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</si>
  <si>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</si>
  <si>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</si>
  <si>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</si>
  <si>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</si>
  <si>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</si>
  <si>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</si>
  <si>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</si>
  <si>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</si>
  <si>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</si>
  <si>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</si>
  <si>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</si>
  <si>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</si>
  <si>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</si>
  <si>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</si>
  <si>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</si>
  <si>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</si>
  <si>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</si>
  <si>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</si>
  <si>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</si>
  <si>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</si>
  <si>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</si>
  <si>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</si>
  <si>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</si>
  <si>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</si>
  <si>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</si>
  <si>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</si>
  <si>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</si>
  <si>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</si>
  <si>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</si>
  <si>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</si>
  <si>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</si>
  <si>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</si>
  <si>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</si>
  <si>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</si>
  <si>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</si>
  <si>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</si>
  <si>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</si>
  <si>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</si>
  <si>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</si>
  <si>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</si>
  <si>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</si>
  <si>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</si>
  <si>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</si>
  <si>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</si>
  <si>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</si>
  <si>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</si>
  <si>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</si>
  <si>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</si>
  <si>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</si>
  <si>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</si>
  <si>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</si>
  <si>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</si>
  <si>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</si>
  <si>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 xml:space="preserve">1) 방풍막 연결 </t>
    <phoneticPr fontId="3" type="noConversion"/>
  </si>
  <si>
    <t>김부진</t>
    <phoneticPr fontId="3" type="noConversion"/>
  </si>
  <si>
    <t>KAMP</t>
    <phoneticPr fontId="3" type="noConversion"/>
  </si>
  <si>
    <t>SW</t>
    <phoneticPr fontId="3" type="noConversion"/>
  </si>
  <si>
    <t>KSP</t>
    <phoneticPr fontId="3" type="noConversion"/>
  </si>
  <si>
    <t xml:space="preserve"> 20s/40k 20s/26k 29s/25k 42s/25k</t>
    <phoneticPr fontId="3" type="noConversion"/>
  </si>
  <si>
    <t xml:space="preserve"> 20s/30k 23s/25k 30s/23k 43s/21k 60s/20k</t>
    <phoneticPr fontId="3" type="noConversion"/>
  </si>
  <si>
    <t>NE</t>
    <phoneticPr fontId="3" type="noConversion"/>
  </si>
  <si>
    <t>N</t>
    <phoneticPr fontId="3" type="noConversion"/>
  </si>
  <si>
    <t xml:space="preserve">  60s/31k 36s/27k 20s/20k</t>
    <phoneticPr fontId="3" type="noConversion"/>
  </si>
  <si>
    <t xml:space="preserve"> 60s/16k 60s/25k 40s/26k 29s/28k 20s/27k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</si>
</sst>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60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4" fillId="8" borderId="19" xfId="0" applyNumberFormat="1" applyFont="1" applyFill="1" applyBorder="1" applyAlignment="1" applyProtection="1">
      <alignment horizontal="center" vertical="center"/>
      <protection locked="0"/>
    </xf>
    <xf numFmtId="177" fontId="54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2" borderId="16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184" fontId="45" fillId="2" borderId="1" xfId="1" applyNumberFormat="1" applyFont="1" applyFill="1" applyBorder="1" applyAlignment="1" applyProtection="1">
      <alignment horizontal="center" vertical="center"/>
      <protection locked="0"/>
    </xf>
    <xf numFmtId="0" fontId="4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7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181" fontId="59" fillId="2" borderId="1" xfId="0" applyNumberFormat="1" applyFont="1" applyFill="1" applyBorder="1" applyAlignment="1" applyProtection="1">
      <alignment horizontal="center" vertical="center"/>
      <protection locked="0"/>
    </xf>
    <xf numFmtId="180" fontId="59" fillId="2" borderId="1" xfId="0" applyNumberFormat="1" applyFont="1" applyFill="1" applyBorder="1" applyAlignment="1" applyProtection="1">
      <alignment horizontal="center" vertical="center"/>
      <protection locked="0"/>
    </xf>
    <xf numFmtId="182" fontId="59" fillId="2" borderId="1" xfId="0" applyNumberFormat="1" applyFont="1" applyFill="1" applyBorder="1" applyAlignment="1" applyProtection="1">
      <alignment horizontal="center" vertical="center"/>
      <protection locked="0"/>
    </xf>
    <xf numFmtId="183" fontId="59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5" fillId="0" borderId="26" xfId="0" applyFont="1" applyBorder="1" applyAlignment="1" applyProtection="1">
      <alignment horizontal="left" vertical="center"/>
      <protection locked="0"/>
    </xf>
    <xf numFmtId="0" fontId="55" fillId="0" borderId="0" xfId="0" applyFont="1" applyBorder="1" applyAlignment="1" applyProtection="1">
      <alignment horizontal="left" vertical="center"/>
      <protection locked="0"/>
    </xf>
    <xf numFmtId="0" fontId="55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18" sqref="G18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59" t="s">
        <v>0</v>
      </c>
      <c r="C2" s="15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60">
        <v>45691</v>
      </c>
      <c r="D3" s="161"/>
      <c r="E3" s="1"/>
      <c r="F3" s="1"/>
      <c r="G3" s="1"/>
      <c r="H3" s="1"/>
      <c r="I3" s="1"/>
      <c r="J3" s="1"/>
      <c r="K3" s="35" t="s">
        <v>2</v>
      </c>
      <c r="L3" s="162">
        <f>(P31-(P32+P33))/P31*100</f>
        <v>100</v>
      </c>
      <c r="M3" s="162"/>
      <c r="N3" s="35" t="s">
        <v>3</v>
      </c>
      <c r="O3" s="162">
        <f>(P31-P33)/P31*100</f>
        <v>100</v>
      </c>
      <c r="P3" s="162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59" t="s">
        <v>6</v>
      </c>
      <c r="C7" s="15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6">
        <v>0.79166666666666663</v>
      </c>
      <c r="D9" s="127">
        <v>1.2</v>
      </c>
      <c r="E9" s="127">
        <v>22</v>
      </c>
      <c r="F9" s="127">
        <v>17</v>
      </c>
      <c r="G9" s="124" t="s">
        <v>186</v>
      </c>
      <c r="H9" s="127">
        <v>0.5</v>
      </c>
      <c r="I9" s="124">
        <v>32.700000000000003</v>
      </c>
      <c r="J9" s="12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26">
        <v>0.92361111111111116</v>
      </c>
      <c r="D10" s="127">
        <v>1.56</v>
      </c>
      <c r="E10" s="127">
        <v>21</v>
      </c>
      <c r="F10" s="127">
        <v>14</v>
      </c>
      <c r="G10" s="124" t="s">
        <v>190</v>
      </c>
      <c r="H10" s="127">
        <v>0.9</v>
      </c>
      <c r="I10" s="130"/>
      <c r="J10" s="128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40">
        <v>0.11805555555555557</v>
      </c>
      <c r="D11" s="141">
        <v>1.6</v>
      </c>
      <c r="E11" s="141">
        <v>18</v>
      </c>
      <c r="F11" s="141">
        <v>33</v>
      </c>
      <c r="G11" s="142" t="s">
        <v>191</v>
      </c>
      <c r="H11" s="143">
        <v>1.4</v>
      </c>
      <c r="I11" s="144"/>
      <c r="J11" s="145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23.326388888888889</v>
      </c>
      <c r="D12" s="12">
        <f>AVERAGE(D9:D11)</f>
        <v>1.4533333333333331</v>
      </c>
      <c r="E12" s="12">
        <f>AVERAGE(E9:E11)</f>
        <v>20.333333333333332</v>
      </c>
      <c r="F12" s="13">
        <f>AVERAGE(F9:F11)</f>
        <v>21.333333333333332</v>
      </c>
      <c r="G12" s="14"/>
      <c r="H12" s="15">
        <f>AVERAGE(H9:H11)</f>
        <v>0.93333333333333324</v>
      </c>
      <c r="I12" s="16"/>
      <c r="J12" s="17">
        <f>AVERAGE(J9:J11)</f>
        <v>0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59" t="s">
        <v>25</v>
      </c>
      <c r="C14" s="15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9" t="s">
        <v>176</v>
      </c>
      <c r="D16" s="121" t="s">
        <v>178</v>
      </c>
      <c r="E16" s="121" t="s">
        <v>182</v>
      </c>
      <c r="F16" s="121" t="s">
        <v>187</v>
      </c>
      <c r="G16" s="121" t="s">
        <v>185</v>
      </c>
      <c r="H16" s="121" t="s">
        <v>182</v>
      </c>
      <c r="I16" s="121" t="s">
        <v>178</v>
      </c>
      <c r="J16" s="121"/>
      <c r="K16" s="100"/>
      <c r="L16" s="100"/>
      <c r="M16" s="100"/>
      <c r="N16" s="100"/>
      <c r="O16" s="100"/>
      <c r="P16" s="121" t="s">
        <v>41</v>
      </c>
    </row>
    <row r="17" spans="2:16" ht="14.1" customHeight="1" x14ac:dyDescent="0.25">
      <c r="B17" s="24" t="s">
        <v>42</v>
      </c>
      <c r="C17" s="120">
        <v>0.71388888888888891</v>
      </c>
      <c r="D17" s="120">
        <v>0.71597222222222223</v>
      </c>
      <c r="E17" s="132">
        <v>0.76527777777777783</v>
      </c>
      <c r="F17" s="132">
        <v>0.79513888888888884</v>
      </c>
      <c r="G17" s="132">
        <v>3.8194444444444441E-2</v>
      </c>
      <c r="H17" s="132">
        <v>0.11388888888888889</v>
      </c>
      <c r="I17" s="132">
        <v>0.13541666666666666</v>
      </c>
      <c r="J17" s="132"/>
      <c r="K17" s="132"/>
      <c r="L17" s="132"/>
      <c r="M17" s="132"/>
      <c r="N17" s="101"/>
      <c r="O17" s="101"/>
      <c r="P17" s="132">
        <v>0.15</v>
      </c>
    </row>
    <row r="18" spans="2:16" ht="14.1" customHeight="1" x14ac:dyDescent="0.25">
      <c r="B18" s="24" t="s">
        <v>43</v>
      </c>
      <c r="C18" s="121">
        <v>5138</v>
      </c>
      <c r="D18" s="121">
        <f>C18+1</f>
        <v>5139</v>
      </c>
      <c r="E18" s="121">
        <f t="shared" ref="E18" si="0">D19+1</f>
        <v>5153</v>
      </c>
      <c r="F18" s="121">
        <f>E19+1</f>
        <v>5170</v>
      </c>
      <c r="G18" s="121">
        <f>F19+1</f>
        <v>5321</v>
      </c>
      <c r="H18" s="121">
        <f t="shared" ref="H18" si="1">G19+1</f>
        <v>5368</v>
      </c>
      <c r="I18" s="121">
        <f t="shared" ref="I18" si="2">H19+1</f>
        <v>5383</v>
      </c>
      <c r="J18" s="121"/>
      <c r="K18" s="100"/>
      <c r="L18" s="101"/>
      <c r="M18" s="101"/>
      <c r="N18" s="101"/>
      <c r="O18" s="101"/>
      <c r="P18" s="121">
        <f>MAX(C18:O19)+1</f>
        <v>5396</v>
      </c>
    </row>
    <row r="19" spans="2:16" ht="14.1" customHeight="1" thickBot="1" x14ac:dyDescent="0.3">
      <c r="B19" s="9" t="s">
        <v>44</v>
      </c>
      <c r="C19" s="83"/>
      <c r="D19" s="121">
        <v>5152</v>
      </c>
      <c r="E19" s="129">
        <v>5169</v>
      </c>
      <c r="F19" s="129">
        <v>5320</v>
      </c>
      <c r="G19" s="129">
        <v>5367</v>
      </c>
      <c r="H19" s="129">
        <v>5382</v>
      </c>
      <c r="I19" s="129">
        <v>5395</v>
      </c>
      <c r="J19" s="129"/>
      <c r="K19" s="106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14</v>
      </c>
      <c r="E20" s="89">
        <f t="shared" ref="E20:O20" si="3">IF(ISNUMBER(E18),E19-E18+1,"")</f>
        <v>17</v>
      </c>
      <c r="F20" s="89">
        <f t="shared" si="3"/>
        <v>151</v>
      </c>
      <c r="G20" s="89">
        <f t="shared" si="3"/>
        <v>47</v>
      </c>
      <c r="H20" s="89">
        <f t="shared" si="3"/>
        <v>15</v>
      </c>
      <c r="I20" s="89">
        <f t="shared" si="3"/>
        <v>13</v>
      </c>
      <c r="J20" s="89" t="str">
        <f t="shared" si="3"/>
        <v/>
      </c>
      <c r="K20" s="22" t="str">
        <f t="shared" si="3"/>
        <v/>
      </c>
      <c r="L20" s="22" t="str">
        <f t="shared" si="3"/>
        <v/>
      </c>
      <c r="M20" s="22" t="str">
        <f t="shared" si="3"/>
        <v/>
      </c>
      <c r="N20" s="22" t="str">
        <f t="shared" si="3"/>
        <v/>
      </c>
      <c r="O20" s="22" t="str">
        <f t="shared" si="3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68" t="s">
        <v>46</v>
      </c>
      <c r="C22" s="24" t="s">
        <v>21</v>
      </c>
      <c r="D22" s="24" t="s">
        <v>23</v>
      </c>
      <c r="E22" s="24" t="s">
        <v>47</v>
      </c>
      <c r="F22" s="169" t="s">
        <v>48</v>
      </c>
      <c r="G22" s="169"/>
      <c r="H22" s="169"/>
      <c r="I22" s="169"/>
      <c r="J22" s="24" t="s">
        <v>21</v>
      </c>
      <c r="K22" s="24" t="s">
        <v>23</v>
      </c>
      <c r="L22" s="24" t="s">
        <v>47</v>
      </c>
      <c r="M22" s="169" t="s">
        <v>48</v>
      </c>
      <c r="N22" s="169"/>
      <c r="O22" s="169"/>
      <c r="P22" s="169"/>
    </row>
    <row r="23" spans="2:16" ht="13.5" customHeight="1" x14ac:dyDescent="0.25">
      <c r="B23" s="168"/>
      <c r="C23" s="226">
        <f>D18+5</f>
        <v>5144</v>
      </c>
      <c r="D23" s="226">
        <f>C23+3</f>
        <v>5147</v>
      </c>
      <c r="E23" s="123" t="s">
        <v>181</v>
      </c>
      <c r="F23" s="228" t="s">
        <v>188</v>
      </c>
      <c r="G23" s="228"/>
      <c r="H23" s="228"/>
      <c r="I23" s="228"/>
      <c r="J23" s="122">
        <f>I18+5</f>
        <v>5388</v>
      </c>
      <c r="K23" s="122">
        <f>J23+2</f>
        <v>5390</v>
      </c>
      <c r="L23" s="124" t="s">
        <v>50</v>
      </c>
      <c r="M23" s="167" t="s">
        <v>192</v>
      </c>
      <c r="N23" s="167"/>
      <c r="O23" s="167"/>
      <c r="P23" s="167"/>
    </row>
    <row r="24" spans="2:16" ht="13.5" customHeight="1" x14ac:dyDescent="0.25">
      <c r="B24" s="168"/>
      <c r="C24" s="227"/>
      <c r="D24" s="227"/>
      <c r="E24" s="124" t="s">
        <v>177</v>
      </c>
      <c r="F24" s="228" t="s">
        <v>179</v>
      </c>
      <c r="G24" s="228"/>
      <c r="H24" s="228"/>
      <c r="I24" s="228"/>
      <c r="J24" s="125"/>
      <c r="K24" s="125"/>
      <c r="L24" s="124" t="s">
        <v>51</v>
      </c>
      <c r="M24" s="167" t="s">
        <v>179</v>
      </c>
      <c r="N24" s="167"/>
      <c r="O24" s="167"/>
      <c r="P24" s="167"/>
    </row>
    <row r="25" spans="2:16" ht="13.5" customHeight="1" x14ac:dyDescent="0.25">
      <c r="B25" s="168"/>
      <c r="C25" s="227">
        <f>D23+1</f>
        <v>5148</v>
      </c>
      <c r="D25" s="227">
        <f>C25+4</f>
        <v>5152</v>
      </c>
      <c r="E25" s="124" t="s">
        <v>51</v>
      </c>
      <c r="F25" s="228" t="s">
        <v>189</v>
      </c>
      <c r="G25" s="228"/>
      <c r="H25" s="228"/>
      <c r="I25" s="228"/>
      <c r="J25" s="125">
        <f>K23+1</f>
        <v>5391</v>
      </c>
      <c r="K25" s="125">
        <f>J25+4</f>
        <v>5395</v>
      </c>
      <c r="L25" s="124" t="s">
        <v>180</v>
      </c>
      <c r="M25" s="167" t="s">
        <v>193</v>
      </c>
      <c r="N25" s="167"/>
      <c r="O25" s="167"/>
      <c r="P25" s="167"/>
    </row>
    <row r="26" spans="2:16" ht="13.5" customHeight="1" x14ac:dyDescent="0.25">
      <c r="B26" s="168"/>
      <c r="C26" s="227"/>
      <c r="D26" s="227"/>
      <c r="E26" s="124" t="s">
        <v>50</v>
      </c>
      <c r="F26" s="228" t="s">
        <v>179</v>
      </c>
      <c r="G26" s="228"/>
      <c r="H26" s="228"/>
      <c r="I26" s="228"/>
      <c r="J26" s="125"/>
      <c r="K26" s="125"/>
      <c r="L26" s="124" t="s">
        <v>49</v>
      </c>
      <c r="M26" s="167" t="s">
        <v>179</v>
      </c>
      <c r="N26" s="167"/>
      <c r="O26" s="167"/>
      <c r="P26" s="16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59" t="s">
        <v>52</v>
      </c>
      <c r="C28" s="159"/>
      <c r="D28" s="15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2">
        <v>0.24791666666666667</v>
      </c>
      <c r="E30" s="112">
        <v>6.25E-2</v>
      </c>
      <c r="F30" s="112"/>
      <c r="G30" s="112"/>
      <c r="H30" s="112"/>
      <c r="I30" s="112"/>
      <c r="J30" s="112"/>
      <c r="K30" s="113"/>
      <c r="L30" s="112"/>
      <c r="M30" s="112"/>
      <c r="N30" s="112"/>
      <c r="O30" s="112"/>
      <c r="P30" s="94">
        <f>SUM(C30:J30,L30:N30)</f>
        <v>0.31041666666666667</v>
      </c>
    </row>
    <row r="31" spans="2:16" ht="14.1" customHeight="1" x14ac:dyDescent="0.25">
      <c r="B31" s="25" t="s">
        <v>171</v>
      </c>
      <c r="C31" s="117"/>
      <c r="D31" s="139">
        <v>0.24305555555555555</v>
      </c>
      <c r="E31" s="139">
        <v>7.2916666666666671E-2</v>
      </c>
      <c r="F31" s="131"/>
      <c r="G31" s="131"/>
      <c r="H31" s="131"/>
      <c r="I31" s="131"/>
      <c r="J31" s="131"/>
      <c r="K31" s="131">
        <v>4.5138888888888888E-2</v>
      </c>
      <c r="L31" s="131"/>
      <c r="M31" s="131"/>
      <c r="N31" s="131"/>
      <c r="O31" s="118"/>
      <c r="P31" s="94">
        <f>SUM(C31:N31)</f>
        <v>0.3611111111111111</v>
      </c>
    </row>
    <row r="32" spans="2:16" ht="14.1" customHeight="1" x14ac:dyDescent="0.25">
      <c r="B32" s="25" t="s">
        <v>67</v>
      </c>
      <c r="C32" s="114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6"/>
      <c r="P32" s="94">
        <f>SUM(C32:N32)</f>
        <v>0</v>
      </c>
    </row>
    <row r="33" spans="2:16" ht="14.1" customHeight="1" thickBot="1" x14ac:dyDescent="0.3">
      <c r="B33" s="25" t="s">
        <v>68</v>
      </c>
      <c r="C33" s="110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9"/>
      <c r="P33" s="102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4">D31-D32-D33</f>
        <v>0.24305555555555555</v>
      </c>
      <c r="E34" s="84">
        <f t="shared" si="4"/>
        <v>7.2916666666666671E-2</v>
      </c>
      <c r="F34" s="84">
        <f t="shared" si="4"/>
        <v>0</v>
      </c>
      <c r="G34" s="84">
        <f t="shared" si="4"/>
        <v>0</v>
      </c>
      <c r="H34" s="84">
        <f t="shared" si="4"/>
        <v>0</v>
      </c>
      <c r="I34" s="84">
        <f t="shared" si="4"/>
        <v>0</v>
      </c>
      <c r="J34" s="84">
        <f t="shared" si="4"/>
        <v>0</v>
      </c>
      <c r="K34" s="84">
        <f t="shared" si="4"/>
        <v>4.5138888888888888E-2</v>
      </c>
      <c r="L34" s="84">
        <f t="shared" si="4"/>
        <v>0</v>
      </c>
      <c r="M34" s="84">
        <f t="shared" si="4"/>
        <v>0</v>
      </c>
      <c r="N34" s="84">
        <f t="shared" si="4"/>
        <v>0</v>
      </c>
      <c r="O34" s="98"/>
      <c r="P34" s="99">
        <f t="shared" si="4"/>
        <v>0.3611111111111111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5" t="s">
        <v>69</v>
      </c>
      <c r="C36" s="171"/>
      <c r="D36" s="171"/>
      <c r="E36" s="171"/>
      <c r="F36" s="171"/>
      <c r="G36" s="171"/>
      <c r="H36" s="171"/>
      <c r="I36" s="170"/>
      <c r="J36" s="170"/>
      <c r="K36" s="170"/>
      <c r="L36" s="170"/>
      <c r="M36" s="170"/>
      <c r="N36" s="170"/>
      <c r="O36" s="170"/>
      <c r="P36" s="170"/>
    </row>
    <row r="37" spans="2:16" ht="18" customHeight="1" x14ac:dyDescent="0.25">
      <c r="B37" s="186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</row>
    <row r="38" spans="2:16" ht="18" customHeight="1" x14ac:dyDescent="0.25">
      <c r="B38" s="186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2:16" ht="18" customHeight="1" x14ac:dyDescent="0.25">
      <c r="B39" s="186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</row>
    <row r="40" spans="2:16" ht="18" customHeight="1" x14ac:dyDescent="0.25">
      <c r="B40" s="186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</row>
    <row r="41" spans="2:16" ht="18" customHeight="1" x14ac:dyDescent="0.25">
      <c r="B41" s="187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70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78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/>
      <c r="O45" s="179"/>
      <c r="P45" s="180"/>
    </row>
    <row r="46" spans="2:16" ht="14.1" customHeight="1" x14ac:dyDescent="0.25">
      <c r="B46" s="181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3"/>
    </row>
    <row r="47" spans="2:16" ht="14.1" customHeight="1" x14ac:dyDescent="0.25">
      <c r="B47" s="184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81"/>
      <c r="C48" s="182"/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3"/>
    </row>
    <row r="49" spans="2:16" ht="14.1" customHeight="1" x14ac:dyDescent="0.25">
      <c r="B49" s="181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3"/>
    </row>
    <row r="50" spans="2:16" ht="14.1" customHeight="1" x14ac:dyDescent="0.25">
      <c r="B50" s="181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3"/>
    </row>
    <row r="51" spans="2:16" ht="14.1" customHeight="1" x14ac:dyDescent="0.25">
      <c r="B51" s="181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3"/>
    </row>
    <row r="52" spans="2:16" ht="14.1" customHeight="1" thickBot="1" x14ac:dyDescent="0.3">
      <c r="B52" s="201"/>
      <c r="C52" s="202"/>
      <c r="D52" s="182"/>
      <c r="E52" s="182"/>
      <c r="F52" s="182"/>
      <c r="G52" s="202"/>
      <c r="H52" s="202"/>
      <c r="I52" s="202"/>
      <c r="J52" s="202"/>
      <c r="K52" s="202"/>
      <c r="L52" s="202"/>
      <c r="M52" s="202"/>
      <c r="N52" s="202"/>
      <c r="O52" s="202"/>
      <c r="P52" s="203"/>
    </row>
    <row r="53" spans="2:16" ht="14.1" customHeight="1" thickTop="1" thickBot="1" x14ac:dyDescent="0.3">
      <c r="B53" s="204" t="s">
        <v>168</v>
      </c>
      <c r="C53" s="205"/>
      <c r="D53" s="105"/>
      <c r="E53" s="105"/>
      <c r="F53" s="105"/>
      <c r="G53" s="208"/>
      <c r="H53" s="209"/>
      <c r="I53" s="209"/>
      <c r="J53" s="209"/>
      <c r="K53" s="209"/>
      <c r="L53" s="209"/>
      <c r="M53" s="209"/>
      <c r="N53" s="209"/>
      <c r="O53" s="209"/>
      <c r="P53" s="210"/>
    </row>
    <row r="54" spans="2:16" ht="14.1" customHeight="1" thickTop="1" thickBot="1" x14ac:dyDescent="0.3">
      <c r="B54" s="206" t="s">
        <v>167</v>
      </c>
      <c r="C54" s="207"/>
      <c r="D54" s="207"/>
      <c r="E54" s="207"/>
      <c r="F54" s="105"/>
      <c r="G54" s="211"/>
      <c r="H54" s="212"/>
      <c r="I54" s="212"/>
      <c r="J54" s="212"/>
      <c r="K54" s="212"/>
      <c r="L54" s="212"/>
      <c r="M54" s="212"/>
      <c r="N54" s="212"/>
      <c r="O54" s="212"/>
      <c r="P54" s="213"/>
    </row>
    <row r="55" spans="2:16" ht="13.5" customHeight="1" thickTop="1" x14ac:dyDescent="0.25"/>
    <row r="56" spans="2:16" ht="17.25" customHeight="1" x14ac:dyDescent="0.25">
      <c r="B56" s="188" t="s">
        <v>71</v>
      </c>
      <c r="C56" s="18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89" t="s">
        <v>72</v>
      </c>
      <c r="C57" s="190"/>
      <c r="D57" s="190"/>
      <c r="E57" s="190"/>
      <c r="F57" s="190"/>
      <c r="G57" s="190"/>
      <c r="H57" s="190"/>
      <c r="I57" s="190"/>
      <c r="J57" s="190"/>
      <c r="K57" s="190"/>
      <c r="L57" s="190"/>
      <c r="M57" s="191"/>
      <c r="N57" s="192" t="s">
        <v>73</v>
      </c>
      <c r="O57" s="190"/>
      <c r="P57" s="193"/>
    </row>
    <row r="58" spans="2:16" ht="17.100000000000001" customHeight="1" x14ac:dyDescent="0.25">
      <c r="B58" s="194" t="s">
        <v>74</v>
      </c>
      <c r="C58" s="195"/>
      <c r="D58" s="196"/>
      <c r="E58" s="194" t="s">
        <v>75</v>
      </c>
      <c r="F58" s="195"/>
      <c r="G58" s="196"/>
      <c r="H58" s="195" t="s">
        <v>76</v>
      </c>
      <c r="I58" s="195"/>
      <c r="J58" s="195"/>
      <c r="K58" s="197" t="s">
        <v>77</v>
      </c>
      <c r="L58" s="195"/>
      <c r="M58" s="198"/>
      <c r="N58" s="199"/>
      <c r="O58" s="195"/>
      <c r="P58" s="200"/>
    </row>
    <row r="59" spans="2:16" ht="20.100000000000001" customHeight="1" x14ac:dyDescent="0.25">
      <c r="B59" s="214" t="s">
        <v>78</v>
      </c>
      <c r="C59" s="215"/>
      <c r="D59" s="32" t="b">
        <v>1</v>
      </c>
      <c r="E59" s="214" t="s">
        <v>79</v>
      </c>
      <c r="F59" s="215"/>
      <c r="G59" s="32" t="b">
        <v>1</v>
      </c>
      <c r="H59" s="216" t="s">
        <v>80</v>
      </c>
      <c r="I59" s="215"/>
      <c r="J59" s="32" t="b">
        <v>1</v>
      </c>
      <c r="K59" s="216" t="s">
        <v>81</v>
      </c>
      <c r="L59" s="215"/>
      <c r="M59" s="32" t="b">
        <v>1</v>
      </c>
      <c r="N59" s="217" t="s">
        <v>82</v>
      </c>
      <c r="O59" s="215"/>
      <c r="P59" s="32" t="b">
        <v>1</v>
      </c>
    </row>
    <row r="60" spans="2:16" ht="20.100000000000001" customHeight="1" x14ac:dyDescent="0.25">
      <c r="B60" s="214" t="s">
        <v>83</v>
      </c>
      <c r="C60" s="215"/>
      <c r="D60" s="32" t="b">
        <v>1</v>
      </c>
      <c r="E60" s="214" t="s">
        <v>84</v>
      </c>
      <c r="F60" s="215"/>
      <c r="G60" s="32" t="b">
        <v>1</v>
      </c>
      <c r="H60" s="216" t="s">
        <v>85</v>
      </c>
      <c r="I60" s="215"/>
      <c r="J60" s="32" t="b">
        <v>1</v>
      </c>
      <c r="K60" s="216" t="s">
        <v>86</v>
      </c>
      <c r="L60" s="215"/>
      <c r="M60" s="32" t="b">
        <v>1</v>
      </c>
      <c r="N60" s="217" t="s">
        <v>87</v>
      </c>
      <c r="O60" s="215"/>
      <c r="P60" s="32" t="b">
        <v>1</v>
      </c>
    </row>
    <row r="61" spans="2:16" ht="20.100000000000001" customHeight="1" x14ac:dyDescent="0.25">
      <c r="B61" s="214" t="s">
        <v>88</v>
      </c>
      <c r="C61" s="215"/>
      <c r="D61" s="32" t="b">
        <v>1</v>
      </c>
      <c r="E61" s="214" t="s">
        <v>89</v>
      </c>
      <c r="F61" s="215"/>
      <c r="G61" s="32" t="b">
        <v>1</v>
      </c>
      <c r="H61" s="216" t="s">
        <v>90</v>
      </c>
      <c r="I61" s="215"/>
      <c r="J61" s="32" t="b">
        <v>1</v>
      </c>
      <c r="K61" s="216" t="s">
        <v>91</v>
      </c>
      <c r="L61" s="215"/>
      <c r="M61" s="32" t="b">
        <v>1</v>
      </c>
      <c r="N61" s="217" t="s">
        <v>92</v>
      </c>
      <c r="O61" s="215"/>
      <c r="P61" s="32" t="b">
        <v>1</v>
      </c>
    </row>
    <row r="62" spans="2:16" ht="20.100000000000001" customHeight="1" x14ac:dyDescent="0.25">
      <c r="B62" s="216" t="s">
        <v>90</v>
      </c>
      <c r="C62" s="215"/>
      <c r="D62" s="32" t="b">
        <v>1</v>
      </c>
      <c r="E62" s="214" t="s">
        <v>93</v>
      </c>
      <c r="F62" s="215"/>
      <c r="G62" s="32" t="b">
        <v>1</v>
      </c>
      <c r="H62" s="216" t="s">
        <v>94</v>
      </c>
      <c r="I62" s="215"/>
      <c r="J62" s="32" t="b">
        <v>0</v>
      </c>
      <c r="K62" s="216" t="s">
        <v>95</v>
      </c>
      <c r="L62" s="215"/>
      <c r="M62" s="32" t="b">
        <v>1</v>
      </c>
      <c r="N62" s="217" t="s">
        <v>85</v>
      </c>
      <c r="O62" s="215"/>
      <c r="P62" s="32" t="b">
        <v>1</v>
      </c>
    </row>
    <row r="63" spans="2:16" ht="20.100000000000001" customHeight="1" x14ac:dyDescent="0.25">
      <c r="B63" s="216" t="s">
        <v>96</v>
      </c>
      <c r="C63" s="215"/>
      <c r="D63" s="32" t="b">
        <v>1</v>
      </c>
      <c r="E63" s="214" t="s">
        <v>97</v>
      </c>
      <c r="F63" s="215"/>
      <c r="G63" s="32" t="b">
        <v>1</v>
      </c>
      <c r="H63" s="37"/>
      <c r="I63" s="38"/>
      <c r="J63" s="39"/>
      <c r="K63" s="216" t="s">
        <v>98</v>
      </c>
      <c r="L63" s="215"/>
      <c r="M63" s="32" t="b">
        <v>1</v>
      </c>
      <c r="N63" s="217" t="s">
        <v>166</v>
      </c>
      <c r="O63" s="215"/>
      <c r="P63" s="32" t="b">
        <v>1</v>
      </c>
    </row>
    <row r="64" spans="2:16" ht="20.100000000000001" customHeight="1" x14ac:dyDescent="0.25">
      <c r="B64" s="216" t="s">
        <v>99</v>
      </c>
      <c r="C64" s="215"/>
      <c r="D64" s="32" t="b">
        <v>0</v>
      </c>
      <c r="E64" s="214" t="s">
        <v>100</v>
      </c>
      <c r="F64" s="215"/>
      <c r="G64" s="32" t="b">
        <v>1</v>
      </c>
      <c r="H64" s="40"/>
      <c r="I64" s="41"/>
      <c r="J64" s="42"/>
      <c r="K64" s="224" t="s">
        <v>101</v>
      </c>
      <c r="L64" s="22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14" t="s">
        <v>164</v>
      </c>
      <c r="F65" s="21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18" t="s">
        <v>107</v>
      </c>
      <c r="C69" s="218"/>
      <c r="D69" s="50"/>
      <c r="E69" s="50"/>
      <c r="F69" s="220" t="s">
        <v>108</v>
      </c>
      <c r="G69" s="222" t="s">
        <v>109</v>
      </c>
      <c r="H69" s="50"/>
      <c r="I69" s="218" t="s">
        <v>110</v>
      </c>
      <c r="J69" s="21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19"/>
      <c r="C70" s="219"/>
      <c r="D70" s="54"/>
      <c r="E70" s="55"/>
      <c r="F70" s="221"/>
      <c r="G70" s="223"/>
      <c r="H70" s="56"/>
      <c r="I70" s="219"/>
      <c r="J70" s="21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-151.68899999999999</v>
      </c>
      <c r="D72" s="137">
        <v>-154.18</v>
      </c>
      <c r="E72" s="76" t="s">
        <v>120</v>
      </c>
      <c r="F72" s="90">
        <v>22</v>
      </c>
      <c r="G72" s="133">
        <v>18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-133.821</v>
      </c>
      <c r="D73" s="137">
        <v>-138.822</v>
      </c>
      <c r="E73" s="77" t="s">
        <v>124</v>
      </c>
      <c r="F73" s="91">
        <v>27</v>
      </c>
      <c r="G73" s="134">
        <v>33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-210.17699999999999</v>
      </c>
      <c r="D74" s="137">
        <v>-211.59</v>
      </c>
      <c r="E74" s="77" t="s">
        <v>129</v>
      </c>
      <c r="F74" s="95">
        <v>10</v>
      </c>
      <c r="G74" s="135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-110.191</v>
      </c>
      <c r="D75" s="137">
        <v>-112.577</v>
      </c>
      <c r="E75" s="77" t="s">
        <v>134</v>
      </c>
      <c r="F75" s="95">
        <v>50</v>
      </c>
      <c r="G75" s="135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27.414999999999999</v>
      </c>
      <c r="D76" s="137">
        <v>24.436</v>
      </c>
      <c r="E76" s="77" t="s">
        <v>139</v>
      </c>
      <c r="F76" s="95">
        <v>40</v>
      </c>
      <c r="G76" s="135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32.341000000000001</v>
      </c>
      <c r="D77" s="137">
        <v>28.93</v>
      </c>
      <c r="E77" s="77" t="s">
        <v>144</v>
      </c>
      <c r="F77" s="95">
        <v>160</v>
      </c>
      <c r="G77" s="135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23.335000000000001</v>
      </c>
      <c r="D78" s="137">
        <v>20.459</v>
      </c>
      <c r="E78" s="77" t="s">
        <v>149</v>
      </c>
      <c r="F78" s="92"/>
      <c r="G78" s="136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24.148</v>
      </c>
      <c r="D79" s="137">
        <v>21.265999999999998</v>
      </c>
      <c r="E79" s="76" t="s">
        <v>154</v>
      </c>
      <c r="F79" s="90">
        <v>28</v>
      </c>
      <c r="G79" s="133">
        <v>19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3.3000000000000003E-5</v>
      </c>
      <c r="D80" s="138">
        <v>3.3099999999999998E-5</v>
      </c>
      <c r="E80" s="77" t="s">
        <v>159</v>
      </c>
      <c r="F80" s="91">
        <v>15</v>
      </c>
      <c r="G80" s="134">
        <v>39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63" t="s">
        <v>163</v>
      </c>
      <c r="C84" s="163"/>
    </row>
    <row r="85" spans="2:16" ht="15" customHeight="1" x14ac:dyDescent="0.25">
      <c r="B85" s="164" t="s">
        <v>183</v>
      </c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6"/>
    </row>
    <row r="86" spans="2:16" ht="15" customHeight="1" x14ac:dyDescent="0.25">
      <c r="B86" s="152"/>
      <c r="C86" s="153"/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4"/>
    </row>
    <row r="87" spans="2:16" ht="15" customHeight="1" x14ac:dyDescent="0.25">
      <c r="B87" s="152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4"/>
    </row>
    <row r="88" spans="2:16" ht="15" customHeight="1" x14ac:dyDescent="0.25">
      <c r="B88" s="152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4"/>
    </row>
    <row r="89" spans="2:16" ht="15" customHeight="1" x14ac:dyDescent="0.25">
      <c r="B89" s="155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  <c r="N89" s="147"/>
      <c r="O89" s="147"/>
      <c r="P89" s="148"/>
    </row>
    <row r="90" spans="2:16" ht="15" customHeight="1" x14ac:dyDescent="0.25">
      <c r="B90" s="156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8"/>
    </row>
    <row r="91" spans="2:16" ht="15" customHeight="1" x14ac:dyDescent="0.25">
      <c r="B91" s="156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8"/>
    </row>
    <row r="92" spans="2:16" ht="15" customHeight="1" x14ac:dyDescent="0.25">
      <c r="B92" s="146"/>
      <c r="C92" s="147"/>
      <c r="D92" s="147"/>
      <c r="E92" s="147"/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8"/>
    </row>
    <row r="93" spans="2:16" ht="15" customHeight="1" x14ac:dyDescent="0.25">
      <c r="B93" s="146"/>
      <c r="C93" s="147"/>
      <c r="D93" s="147"/>
      <c r="E93" s="147"/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8"/>
    </row>
    <row r="94" spans="2:16" ht="15" customHeight="1" x14ac:dyDescent="0.25">
      <c r="B94" s="146"/>
      <c r="C94" s="147"/>
      <c r="D94" s="147"/>
      <c r="E94" s="147"/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8"/>
    </row>
    <row r="95" spans="2:16" ht="15" customHeight="1" x14ac:dyDescent="0.25">
      <c r="B95" s="146"/>
      <c r="C95" s="147"/>
      <c r="D95" s="147"/>
      <c r="E95" s="147"/>
      <c r="F95" s="147"/>
      <c r="G95" s="147"/>
      <c r="H95" s="147"/>
      <c r="I95" s="147"/>
      <c r="J95" s="147"/>
      <c r="K95" s="147"/>
      <c r="L95" s="147"/>
      <c r="M95" s="147"/>
      <c r="N95" s="147"/>
      <c r="O95" s="147"/>
      <c r="P95" s="148"/>
    </row>
    <row r="96" spans="2:16" ht="15" customHeight="1" x14ac:dyDescent="0.25">
      <c r="B96" s="146"/>
      <c r="C96" s="147"/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8"/>
    </row>
    <row r="97" spans="2:16" ht="15" customHeight="1" x14ac:dyDescent="0.25">
      <c r="B97" s="146"/>
      <c r="C97" s="147"/>
      <c r="D97" s="147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</row>
    <row r="98" spans="2:16" ht="15" customHeight="1" x14ac:dyDescent="0.25">
      <c r="B98" s="146"/>
      <c r="C98" s="147"/>
      <c r="D98" s="147"/>
      <c r="E98" s="147"/>
      <c r="F98" s="147"/>
      <c r="G98" s="147"/>
      <c r="H98" s="147"/>
      <c r="I98" s="147"/>
      <c r="J98" s="147"/>
      <c r="K98" s="147"/>
      <c r="L98" s="147"/>
      <c r="M98" s="147"/>
      <c r="N98" s="147"/>
      <c r="O98" s="147"/>
      <c r="P98" s="148"/>
    </row>
    <row r="99" spans="2:16" ht="15" customHeight="1" x14ac:dyDescent="0.25">
      <c r="B99" s="149"/>
      <c r="C99" s="150"/>
      <c r="D99" s="150"/>
      <c r="E99" s="150"/>
      <c r="F99" s="150"/>
      <c r="G99" s="150"/>
      <c r="H99" s="150"/>
      <c r="I99" s="150"/>
      <c r="J99" s="150"/>
      <c r="K99" s="150"/>
      <c r="L99" s="150"/>
      <c r="M99" s="150"/>
      <c r="N99" s="150"/>
      <c r="O99" s="150"/>
      <c r="P99" s="15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2025-02-04T03:42:29Z</dcterms:modified>
</cp:coreProperties>
</file>