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5" i="1" s="1"/>
  <c r="J23" i="1"/>
  <c r="H18" i="1" l="1"/>
  <c r="H19" i="1" s="1"/>
  <c r="I18" i="1" s="1"/>
  <c r="G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<sst xmlns="http://schemas.openxmlformats.org/spreadsheetml/2006/main" count="214" uniqueCount="195">
  <si>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</si>
  <si>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</si>
  <si>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</si>
  <si>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</si>
  <si>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</si>
  <si>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</si>
  <si>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</si>
  <si>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</si>
  <si>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</si>
  <si>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</si>
  <si>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</si>
  <si>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</si>
  <si>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</si>
  <si>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</si>
  <si>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</si>
  <si>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</si>
  <si>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</si>
  <si>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</si>
  <si>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</si>
  <si>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</si>
  <si>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</si>
  <si>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</si>
  <si>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</si>
  <si>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</si>
  <si>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</si>
  <si>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</si>
  <si>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</si>
  <si>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</si>
  <si>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</si>
  <si>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</si>
  <si>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</si>
  <si>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</si>
  <si>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</si>
  <si>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</si>
  <si>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</si>
  <si>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</si>
  <si>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</si>
  <si>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</si>
  <si>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</si>
  <si>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</si>
  <si>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</si>
  <si>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</si>
  <si>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</si>
  <si>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</si>
  <si>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</si>
  <si>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</si>
  <si>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</si>
  <si>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</si>
  <si>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</si>
  <si>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</si>
  <si>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</si>
  <si>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</si>
  <si>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</si>
  <si>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</si>
  <si>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</si>
  <si>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</si>
  <si>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</si>
  <si>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</si>
  <si>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</si>
  <si>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</si>
  <si>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</si>
  <si>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</si>
  <si>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</si>
  <si>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</si>
  <si>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</si>
  <si>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</si>
  <si>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</si>
  <si>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</si>
  <si>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</si>
  <si>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</si>
  <si>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</si>
  <si>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</si>
  <si>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</si>
  <si>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</si>
  <si>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</si>
  <si>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</si>
  <si>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</si>
  <si>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</si>
  <si>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</si>
  <si>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</si>
  <si>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</si>
  <si>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</si>
  <si>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</si>
  <si>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</si>
  <si>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</si>
  <si>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</si>
  <si>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</si>
  <si>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</si>
  <si>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</si>
  <si>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</si>
  <si>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</si>
  <si>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</si>
  <si>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</si>
  <si>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</si>
  <si>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</si>
  <si>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</si>
  <si>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</si>
  <si>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</si>
  <si>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</si>
  <si>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</si>
  <si>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</si>
  <si>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</si>
  <si>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</si>
  <si>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</si>
  <si>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</si>
  <si>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</si>
  <si>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</si>
  <si>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</si>
  <si>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</si>
  <si>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</si>
  <si>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</si>
  <si>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</si>
  <si>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</si>
  <si>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</si>
  <si>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</si>
  <si>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</si>
  <si>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</si>
  <si>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</si>
  <si>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</si>
  <si>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</si>
  <si>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</si>
  <si>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</si>
  <si>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</si>
  <si>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</si>
  <si>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</si>
  <si>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</si>
  <si>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</si>
  <si>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</si>
  <si>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</si>
  <si>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</si>
  <si>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</si>
  <si>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</si>
  <si>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</si>
  <si>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</si>
  <si>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</si>
  <si>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</si>
  <si>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</si>
  <si>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</si>
  <si>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</si>
  <si>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</si>
  <si>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</si>
  <si>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</si>
  <si>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</si>
  <si>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</si>
  <si>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</si>
  <si>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</si>
  <si>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</si>
  <si>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</si>
  <si>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</si>
  <si>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</si>
  <si>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</si>
  <si>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</si>
  <si>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</si>
  <si>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</si>
  <si>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</si>
  <si>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</si>
  <si>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</si>
  <si>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</si>
  <si>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</si>
  <si>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</si>
  <si>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</si>
  <si>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</si>
  <si>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</si>
  <si>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</si>
  <si>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</si>
  <si>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</si>
  <si>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</si>
  <si>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</si>
  <si>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</si>
  <si>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</si>
  <si>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</si>
  <si>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</si>
  <si>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</si>
  <si>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</si>
  <si>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</si>
  <si>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</si>
  <si>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</si>
  <si>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</si>
  <si>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</si>
  <si>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</si>
  <si>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</si>
  <si>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</si>
  <si>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</si>
  <si>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</si>
  <si>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김부진</t>
    <phoneticPr fontId="3" type="noConversion"/>
  </si>
  <si>
    <t>ENG-KSP</t>
    <phoneticPr fontId="3" type="noConversion"/>
  </si>
  <si>
    <t>KAMP</t>
    <phoneticPr fontId="3" type="noConversion"/>
  </si>
  <si>
    <t>SW</t>
    <phoneticPr fontId="3" type="noConversion"/>
  </si>
  <si>
    <t>W</t>
    <phoneticPr fontId="3" type="noConversion"/>
  </si>
  <si>
    <t>M_004007-004008:M</t>
    <phoneticPr fontId="3" type="noConversion"/>
  </si>
  <si>
    <t>NW</t>
    <phoneticPr fontId="3" type="noConversion"/>
  </si>
  <si>
    <t xml:space="preserve">2) 관측중, 돔셔터 AutoSync가 TCS값을 Tracking하지 못하고 멈추는상황 1차례 발생 </t>
    <phoneticPr fontId="3" type="noConversion"/>
  </si>
  <si>
    <t>3) [00:50] 관측중, 망원경 타겟좌표 Pointing Error, Dec Oscillation보다 훨씬 큰 구간을 Swing. TCC재실행후 관측재개</t>
    <phoneticPr fontId="3" type="noConversion"/>
  </si>
  <si>
    <t xml:space="preserve">  60s/10k 60s/19k 49s/22k 37s/24k 27s/23k</t>
    <phoneticPr fontId="3" type="noConversion"/>
  </si>
  <si>
    <t xml:space="preserve"> 60s/23k 60s/38k 28s/27k 20s/28k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</si>
</sst>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8" sqref="F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45686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100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1.2</v>
      </c>
      <c r="E9" s="127">
        <v>20</v>
      </c>
      <c r="F9" s="127">
        <v>26</v>
      </c>
      <c r="G9" s="124" t="s">
        <v>187</v>
      </c>
      <c r="H9" s="127">
        <v>2.2000000000000002</v>
      </c>
      <c r="I9" s="124">
        <v>0.6</v>
      </c>
      <c r="J9" s="12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1.855</v>
      </c>
      <c r="E10" s="127">
        <v>17</v>
      </c>
      <c r="F10" s="127">
        <v>19</v>
      </c>
      <c r="G10" s="124" t="s">
        <v>188</v>
      </c>
      <c r="H10" s="127">
        <v>0.8</v>
      </c>
      <c r="I10" s="130"/>
      <c r="J10" s="12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0.1111111111111111</v>
      </c>
      <c r="D11" s="135">
        <v>1.1000000000000001</v>
      </c>
      <c r="E11" s="135">
        <v>17</v>
      </c>
      <c r="F11" s="135">
        <v>11</v>
      </c>
      <c r="G11" s="136" t="s">
        <v>190</v>
      </c>
      <c r="H11" s="137">
        <v>2.8</v>
      </c>
      <c r="I11" s="138"/>
      <c r="J11" s="13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1.3849999999999998</v>
      </c>
      <c r="E12" s="12">
        <f>AVERAGE(E9:E11)</f>
        <v>18</v>
      </c>
      <c r="F12" s="13">
        <f>AVERAGE(F9:F11)</f>
        <v>18.666666666666668</v>
      </c>
      <c r="G12" s="14"/>
      <c r="H12" s="15">
        <f>AVERAGE(H9:H11)</f>
        <v>1.9333333333333333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185</v>
      </c>
      <c r="G16" s="121" t="s">
        <v>186</v>
      </c>
      <c r="H16" s="121" t="s">
        <v>182</v>
      </c>
      <c r="I16" s="121" t="s">
        <v>178</v>
      </c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0.68888888888888899</v>
      </c>
      <c r="D17" s="120">
        <v>0.69097222222222221</v>
      </c>
      <c r="E17" s="133">
        <v>0.76736111111111116</v>
      </c>
      <c r="F17" s="133">
        <v>0.79305555555555562</v>
      </c>
      <c r="G17" s="133">
        <v>4.1666666666666664E-2</v>
      </c>
      <c r="H17" s="133">
        <v>0.10555555555555556</v>
      </c>
      <c r="I17" s="133">
        <v>0.125</v>
      </c>
      <c r="J17" s="101"/>
      <c r="K17" s="101"/>
      <c r="L17" s="101"/>
      <c r="M17" s="101"/>
      <c r="N17" s="101"/>
      <c r="O17" s="101"/>
      <c r="P17" s="133">
        <v>0.14583333333333334</v>
      </c>
    </row>
    <row r="18" spans="2:16" ht="14.1" customHeight="1" x14ac:dyDescent="0.25">
      <c r="B18" s="24" t="s">
        <v>43</v>
      </c>
      <c r="C18" s="121">
        <v>3867</v>
      </c>
      <c r="D18" s="121">
        <f>C18+1</f>
        <v>3868</v>
      </c>
      <c r="E18" s="121">
        <f t="shared" ref="E18" si="0">D19+1</f>
        <v>3873</v>
      </c>
      <c r="F18" s="121">
        <f>E19+1</f>
        <v>3887</v>
      </c>
      <c r="G18" s="121">
        <f>F19+1</f>
        <v>4036</v>
      </c>
      <c r="H18" s="121">
        <f t="shared" ref="H18" si="1">G19+1</f>
        <v>4074</v>
      </c>
      <c r="I18" s="121">
        <f t="shared" ref="I18" si="2">H19+1</f>
        <v>4087</v>
      </c>
      <c r="J18" s="121"/>
      <c r="K18" s="100"/>
      <c r="L18" s="101"/>
      <c r="M18" s="101"/>
      <c r="N18" s="101"/>
      <c r="O18" s="101"/>
      <c r="P18" s="121">
        <f>MAX(C18:O19)+1</f>
        <v>4101</v>
      </c>
    </row>
    <row r="19" spans="2:16" ht="14.1" customHeight="1" thickBot="1" x14ac:dyDescent="0.3">
      <c r="B19" s="9" t="s">
        <v>44</v>
      </c>
      <c r="C19" s="83"/>
      <c r="D19" s="121">
        <v>3872</v>
      </c>
      <c r="E19" s="129">
        <v>3886</v>
      </c>
      <c r="F19" s="129">
        <v>4035</v>
      </c>
      <c r="G19" s="129">
        <v>4073</v>
      </c>
      <c r="H19" s="129">
        <f>H18+12</f>
        <v>4086</v>
      </c>
      <c r="I19" s="129">
        <v>4100</v>
      </c>
      <c r="J19" s="129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3">IF(ISNUMBER(E18),E19-E18+1,"")</f>
        <v>14</v>
      </c>
      <c r="F20" s="89">
        <f t="shared" si="3"/>
        <v>149</v>
      </c>
      <c r="G20" s="89">
        <f t="shared" si="3"/>
        <v>38</v>
      </c>
      <c r="H20" s="89">
        <f t="shared" si="3"/>
        <v>13</v>
      </c>
      <c r="I20" s="89">
        <f t="shared" si="3"/>
        <v>14</v>
      </c>
      <c r="J20" s="89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2"/>
      <c r="D23" s="122"/>
      <c r="E23" s="123" t="s">
        <v>181</v>
      </c>
      <c r="F23" s="161" t="s">
        <v>179</v>
      </c>
      <c r="G23" s="161"/>
      <c r="H23" s="161"/>
      <c r="I23" s="161"/>
      <c r="J23" s="122">
        <f>I18+5</f>
        <v>4092</v>
      </c>
      <c r="K23" s="122">
        <f>J23+4</f>
        <v>4096</v>
      </c>
      <c r="L23" s="124" t="s">
        <v>50</v>
      </c>
      <c r="M23" s="161" t="s">
        <v>193</v>
      </c>
      <c r="N23" s="161"/>
      <c r="O23" s="161"/>
      <c r="P23" s="161"/>
    </row>
    <row r="24" spans="2:16" ht="13.5" customHeight="1" x14ac:dyDescent="0.25">
      <c r="B24" s="162"/>
      <c r="C24" s="125"/>
      <c r="D24" s="125"/>
      <c r="E24" s="124" t="s">
        <v>177</v>
      </c>
      <c r="F24" s="161" t="s">
        <v>179</v>
      </c>
      <c r="G24" s="161"/>
      <c r="H24" s="161"/>
      <c r="I24" s="161"/>
      <c r="J24" s="125"/>
      <c r="K24" s="125"/>
      <c r="L24" s="124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125"/>
      <c r="D25" s="125"/>
      <c r="E25" s="124" t="s">
        <v>51</v>
      </c>
      <c r="F25" s="161" t="s">
        <v>179</v>
      </c>
      <c r="G25" s="161"/>
      <c r="H25" s="161"/>
      <c r="I25" s="161"/>
      <c r="J25" s="125">
        <f>K23+1</f>
        <v>4097</v>
      </c>
      <c r="K25" s="125">
        <f>J25+3</f>
        <v>4100</v>
      </c>
      <c r="L25" s="124" t="s">
        <v>180</v>
      </c>
      <c r="M25" s="161" t="s">
        <v>194</v>
      </c>
      <c r="N25" s="161"/>
      <c r="O25" s="161"/>
      <c r="P25" s="161"/>
    </row>
    <row r="26" spans="2:16" ht="13.5" customHeight="1" x14ac:dyDescent="0.25">
      <c r="B26" s="162"/>
      <c r="C26" s="125"/>
      <c r="D26" s="125"/>
      <c r="E26" s="124" t="s">
        <v>50</v>
      </c>
      <c r="F26" s="161" t="s">
        <v>179</v>
      </c>
      <c r="G26" s="161"/>
      <c r="H26" s="161"/>
      <c r="I26" s="161"/>
      <c r="J26" s="125"/>
      <c r="K26" s="125"/>
      <c r="L26" s="124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/>
      <c r="E30" s="112">
        <v>6.25E-2</v>
      </c>
      <c r="F30" s="112"/>
      <c r="G30" s="112"/>
      <c r="H30" s="112"/>
      <c r="I30" s="112"/>
      <c r="J30" s="112"/>
      <c r="K30" s="113"/>
      <c r="L30" s="112"/>
      <c r="M30" s="112"/>
      <c r="N30" s="112"/>
      <c r="O30" s="112">
        <v>0.24027777777777778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17"/>
      <c r="D31" s="132">
        <v>0.24861111111111112</v>
      </c>
      <c r="E31" s="132">
        <v>6.458333333333334E-2</v>
      </c>
      <c r="F31" s="131"/>
      <c r="G31" s="131"/>
      <c r="H31" s="131"/>
      <c r="I31" s="131"/>
      <c r="J31" s="131"/>
      <c r="K31" s="131">
        <v>4.1666666666666664E-2</v>
      </c>
      <c r="L31" s="131"/>
      <c r="M31" s="131"/>
      <c r="N31" s="131"/>
      <c r="O31" s="118"/>
      <c r="P31" s="94">
        <f>SUM(C31:N31)</f>
        <v>0.35486111111111113</v>
      </c>
    </row>
    <row r="32" spans="2:16" ht="14.1" customHeight="1" x14ac:dyDescent="0.25">
      <c r="B32" s="25" t="s">
        <v>67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0.24861111111111112</v>
      </c>
      <c r="E34" s="84">
        <f t="shared" si="4"/>
        <v>6.458333333333334E-2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4.1666666666666664E-2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0.35486111111111113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9" t="s">
        <v>69</v>
      </c>
      <c r="C36" s="164" t="s">
        <v>189</v>
      </c>
      <c r="D36" s="164"/>
      <c r="E36" s="165"/>
      <c r="F36" s="165"/>
      <c r="G36" s="165"/>
      <c r="H36" s="165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0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0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1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8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5"/>
      <c r="C52" s="196"/>
      <c r="D52" s="176"/>
      <c r="E52" s="176"/>
      <c r="F52" s="176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168</v>
      </c>
      <c r="C53" s="199"/>
      <c r="D53" s="105"/>
      <c r="E53" s="105"/>
      <c r="F53" s="105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167</v>
      </c>
      <c r="C54" s="201"/>
      <c r="D54" s="201"/>
      <c r="E54" s="201"/>
      <c r="F54" s="1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71</v>
      </c>
      <c r="C56" s="18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3" t="s">
        <v>72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73</v>
      </c>
      <c r="O57" s="184"/>
      <c r="P57" s="187"/>
    </row>
    <row r="58" spans="2:16" ht="17.100000000000001" customHeight="1" x14ac:dyDescent="0.25">
      <c r="B58" s="188" t="s">
        <v>74</v>
      </c>
      <c r="C58" s="189"/>
      <c r="D58" s="190"/>
      <c r="E58" s="188" t="s">
        <v>75</v>
      </c>
      <c r="F58" s="189"/>
      <c r="G58" s="190"/>
      <c r="H58" s="189" t="s">
        <v>76</v>
      </c>
      <c r="I58" s="189"/>
      <c r="J58" s="189"/>
      <c r="K58" s="191" t="s">
        <v>77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78</v>
      </c>
      <c r="C59" s="209"/>
      <c r="D59" s="32" t="b">
        <v>1</v>
      </c>
      <c r="E59" s="208" t="s">
        <v>79</v>
      </c>
      <c r="F59" s="209"/>
      <c r="G59" s="32" t="b">
        <v>1</v>
      </c>
      <c r="H59" s="210" t="s">
        <v>80</v>
      </c>
      <c r="I59" s="209"/>
      <c r="J59" s="32" t="b">
        <v>1</v>
      </c>
      <c r="K59" s="210" t="s">
        <v>81</v>
      </c>
      <c r="L59" s="209"/>
      <c r="M59" s="32" t="b">
        <v>1</v>
      </c>
      <c r="N59" s="211" t="s">
        <v>82</v>
      </c>
      <c r="O59" s="209"/>
      <c r="P59" s="32" t="b">
        <v>1</v>
      </c>
    </row>
    <row r="60" spans="2:16" ht="20.100000000000001" customHeight="1" x14ac:dyDescent="0.25">
      <c r="B60" s="208" t="s">
        <v>83</v>
      </c>
      <c r="C60" s="209"/>
      <c r="D60" s="32" t="b">
        <v>1</v>
      </c>
      <c r="E60" s="208" t="s">
        <v>84</v>
      </c>
      <c r="F60" s="209"/>
      <c r="G60" s="32" t="b">
        <v>1</v>
      </c>
      <c r="H60" s="210" t="s">
        <v>85</v>
      </c>
      <c r="I60" s="209"/>
      <c r="J60" s="32" t="b">
        <v>1</v>
      </c>
      <c r="K60" s="210" t="s">
        <v>86</v>
      </c>
      <c r="L60" s="209"/>
      <c r="M60" s="32" t="b">
        <v>1</v>
      </c>
      <c r="N60" s="211" t="s">
        <v>87</v>
      </c>
      <c r="O60" s="209"/>
      <c r="P60" s="32" t="b">
        <v>1</v>
      </c>
    </row>
    <row r="61" spans="2:16" ht="20.100000000000001" customHeight="1" x14ac:dyDescent="0.25">
      <c r="B61" s="208" t="s">
        <v>88</v>
      </c>
      <c r="C61" s="209"/>
      <c r="D61" s="32" t="b">
        <v>1</v>
      </c>
      <c r="E61" s="208" t="s">
        <v>89</v>
      </c>
      <c r="F61" s="209"/>
      <c r="G61" s="32" t="b">
        <v>1</v>
      </c>
      <c r="H61" s="210" t="s">
        <v>90</v>
      </c>
      <c r="I61" s="209"/>
      <c r="J61" s="32" t="b">
        <v>1</v>
      </c>
      <c r="K61" s="210" t="s">
        <v>91</v>
      </c>
      <c r="L61" s="209"/>
      <c r="M61" s="32" t="b">
        <v>1</v>
      </c>
      <c r="N61" s="211" t="s">
        <v>92</v>
      </c>
      <c r="O61" s="209"/>
      <c r="P61" s="32" t="b">
        <v>1</v>
      </c>
    </row>
    <row r="62" spans="2:16" ht="20.100000000000001" customHeight="1" x14ac:dyDescent="0.25">
      <c r="B62" s="210" t="s">
        <v>90</v>
      </c>
      <c r="C62" s="209"/>
      <c r="D62" s="32" t="b">
        <v>1</v>
      </c>
      <c r="E62" s="208" t="s">
        <v>93</v>
      </c>
      <c r="F62" s="209"/>
      <c r="G62" s="32" t="b">
        <v>1</v>
      </c>
      <c r="H62" s="210" t="s">
        <v>94</v>
      </c>
      <c r="I62" s="209"/>
      <c r="J62" s="32" t="b">
        <v>0</v>
      </c>
      <c r="K62" s="210" t="s">
        <v>95</v>
      </c>
      <c r="L62" s="209"/>
      <c r="M62" s="32" t="b">
        <v>1</v>
      </c>
      <c r="N62" s="211" t="s">
        <v>85</v>
      </c>
      <c r="O62" s="209"/>
      <c r="P62" s="32" t="b">
        <v>1</v>
      </c>
    </row>
    <row r="63" spans="2:16" ht="20.100000000000001" customHeight="1" x14ac:dyDescent="0.25">
      <c r="B63" s="210" t="s">
        <v>96</v>
      </c>
      <c r="C63" s="209"/>
      <c r="D63" s="32" t="b">
        <v>1</v>
      </c>
      <c r="E63" s="208" t="s">
        <v>97</v>
      </c>
      <c r="F63" s="209"/>
      <c r="G63" s="32" t="b">
        <v>1</v>
      </c>
      <c r="H63" s="37"/>
      <c r="I63" s="38"/>
      <c r="J63" s="39"/>
      <c r="K63" s="210" t="s">
        <v>98</v>
      </c>
      <c r="L63" s="209"/>
      <c r="M63" s="32" t="b">
        <v>1</v>
      </c>
      <c r="N63" s="211" t="s">
        <v>166</v>
      </c>
      <c r="O63" s="209"/>
      <c r="P63" s="32" t="b">
        <v>1</v>
      </c>
    </row>
    <row r="64" spans="2:16" ht="20.100000000000001" customHeight="1" x14ac:dyDescent="0.25">
      <c r="B64" s="210" t="s">
        <v>99</v>
      </c>
      <c r="C64" s="209"/>
      <c r="D64" s="32" t="b">
        <v>0</v>
      </c>
      <c r="E64" s="208" t="s">
        <v>100</v>
      </c>
      <c r="F64" s="209"/>
      <c r="G64" s="32" t="b">
        <v>1</v>
      </c>
      <c r="H64" s="40"/>
      <c r="I64" s="41"/>
      <c r="J64" s="42"/>
      <c r="K64" s="218" t="s">
        <v>101</v>
      </c>
      <c r="L64" s="21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8" t="s">
        <v>164</v>
      </c>
      <c r="F65" s="20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2" t="s">
        <v>107</v>
      </c>
      <c r="C69" s="212"/>
      <c r="D69" s="50"/>
      <c r="E69" s="50"/>
      <c r="F69" s="214" t="s">
        <v>108</v>
      </c>
      <c r="G69" s="216" t="s">
        <v>109</v>
      </c>
      <c r="H69" s="50"/>
      <c r="I69" s="212" t="s">
        <v>110</v>
      </c>
      <c r="J69" s="21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3"/>
      <c r="C70" s="213"/>
      <c r="D70" s="54"/>
      <c r="E70" s="55"/>
      <c r="F70" s="215"/>
      <c r="G70" s="217"/>
      <c r="H70" s="56"/>
      <c r="I70" s="213"/>
      <c r="J70" s="21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-151.94300000000001</v>
      </c>
      <c r="D72" s="224">
        <v>-154.49</v>
      </c>
      <c r="E72" s="76" t="s">
        <v>120</v>
      </c>
      <c r="F72" s="90">
        <v>23</v>
      </c>
      <c r="G72" s="220">
        <v>18</v>
      </c>
      <c r="H72" s="85"/>
      <c r="I72" s="65" t="s">
        <v>121</v>
      </c>
      <c r="J72" s="33">
        <v>0</v>
      </c>
      <c r="K72" s="66" t="s">
        <v>175</v>
      </c>
      <c r="L72" s="33">
        <v>1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-134.59</v>
      </c>
      <c r="D73" s="224">
        <v>-139.25399999999999</v>
      </c>
      <c r="E73" s="77" t="s">
        <v>124</v>
      </c>
      <c r="F73" s="91">
        <v>34</v>
      </c>
      <c r="G73" s="221">
        <v>18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-209.982</v>
      </c>
      <c r="D74" s="224">
        <v>-211.41300000000001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-111.35899999999999</v>
      </c>
      <c r="D75" s="224">
        <v>-112.499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28.372</v>
      </c>
      <c r="D76" s="224">
        <v>23.611999999999998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32.972999999999999</v>
      </c>
      <c r="D77" s="224">
        <v>28.084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24.456</v>
      </c>
      <c r="D78" s="224">
        <v>19.646999999999998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25.26</v>
      </c>
      <c r="D79" s="224">
        <v>20.475000000000001</v>
      </c>
      <c r="E79" s="76" t="s">
        <v>154</v>
      </c>
      <c r="F79" s="90">
        <v>24</v>
      </c>
      <c r="G79" s="220">
        <v>18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3.3699999999999999E-5</v>
      </c>
      <c r="D80" s="225">
        <v>3.3000000000000003E-5</v>
      </c>
      <c r="E80" s="77" t="s">
        <v>159</v>
      </c>
      <c r="F80" s="91">
        <v>33</v>
      </c>
      <c r="G80" s="221">
        <v>11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183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6" t="s">
        <v>191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6" t="s">
        <v>192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52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2025-01-30T03:36:05Z</dcterms:modified>
</cp:coreProperties>
</file>