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H19" i="1"/>
  <c r="D25" i="1"/>
  <c r="D23" i="1"/>
  <c r="G18" i="1" l="1"/>
  <c r="G19" i="1" l="1"/>
  <c r="H18" i="1" s="1"/>
  <c r="F18" i="1"/>
  <c r="E18" i="1" l="1"/>
  <c r="D18" i="1" l="1"/>
  <c r="C23" i="1" s="1"/>
  <c r="C25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<sst xmlns="http://schemas.openxmlformats.org/spreadsheetml/2006/main" count="211" uniqueCount="194">
  <si>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</si>
  <si>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</si>
  <si>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</si>
  <si>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</si>
  <si>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</si>
  <si>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</si>
  <si>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</si>
  <si>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</si>
  <si>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</si>
  <si>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</si>
  <si>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</si>
  <si>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</si>
  <si>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</si>
  <si>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</si>
  <si>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</si>
  <si>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</si>
  <si>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</si>
  <si>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</si>
  <si>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</si>
  <si>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</si>
  <si>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</si>
  <si>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</si>
  <si>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</si>
  <si>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</si>
  <si>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</si>
  <si>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</si>
  <si>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</si>
  <si>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</si>
  <si>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</si>
  <si>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</si>
  <si>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</si>
  <si>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</si>
  <si>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</si>
  <si>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</si>
  <si>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</si>
  <si>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</si>
  <si>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</si>
  <si>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</si>
  <si>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</si>
  <si>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</si>
  <si>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</si>
  <si>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</si>
  <si>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</si>
  <si>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</si>
  <si>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</si>
  <si>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</si>
  <si>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</si>
  <si>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</si>
  <si>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</si>
  <si>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</si>
  <si>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</si>
  <si>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</si>
  <si>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</si>
  <si>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</si>
  <si>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</si>
  <si>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</si>
  <si>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</si>
  <si>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</si>
  <si>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</si>
  <si>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</si>
  <si>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</si>
  <si>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</si>
  <si>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</si>
  <si>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</si>
  <si>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</si>
  <si>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</si>
  <si>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</si>
  <si>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</si>
  <si>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</si>
  <si>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</si>
  <si>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</si>
  <si>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</si>
  <si>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</si>
  <si>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</si>
  <si>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</si>
  <si>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</si>
  <si>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</si>
  <si>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</si>
  <si>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</si>
  <si>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</si>
  <si>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</si>
  <si>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</si>
  <si>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</si>
  <si>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</si>
  <si>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</si>
  <si>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</si>
  <si>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</si>
  <si>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</si>
  <si>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</si>
  <si>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</si>
  <si>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</si>
  <si>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</si>
  <si>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</si>
  <si>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</si>
  <si>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</si>
  <si>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</si>
  <si>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</si>
  <si>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</si>
  <si>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</si>
  <si>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</si>
  <si>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</si>
  <si>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</si>
  <si>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</si>
  <si>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</si>
  <si>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</si>
  <si>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</si>
  <si>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</si>
  <si>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</si>
  <si>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</si>
  <si>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</si>
  <si>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</si>
  <si>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</si>
  <si>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</si>
  <si>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</si>
  <si>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</si>
  <si>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</si>
  <si>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</si>
  <si>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</si>
  <si>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</si>
  <si>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</si>
  <si>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</si>
  <si>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</si>
  <si>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</si>
  <si>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</si>
  <si>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</si>
  <si>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</si>
  <si>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</si>
  <si>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</si>
  <si>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</si>
  <si>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</si>
  <si>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</si>
  <si>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</si>
  <si>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</si>
  <si>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</si>
  <si>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</si>
  <si>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</si>
  <si>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</si>
  <si>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</si>
  <si>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</si>
  <si>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</si>
  <si>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</si>
  <si>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</si>
  <si>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</si>
  <si>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</si>
  <si>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</si>
  <si>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</si>
  <si>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</si>
  <si>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</si>
  <si>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</si>
  <si>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</si>
  <si>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</si>
  <si>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</si>
  <si>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</si>
  <si>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</si>
  <si>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</si>
  <si>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</si>
  <si>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</si>
  <si>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</si>
  <si>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</si>
  <si>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</si>
  <si>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</si>
  <si>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</si>
  <si>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</si>
  <si>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</si>
  <si>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</si>
  <si>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</si>
  <si>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</si>
  <si>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</si>
  <si>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</si>
  <si>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</si>
  <si>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</si>
  <si>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</si>
  <si>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</si>
  <si>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</si>
  <si>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</si>
  <si>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</si>
  <si>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</si>
  <si>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</si>
  <si>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</si>
  <si>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</si>
  <si>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</si>
  <si>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</si>
  <si>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</si>
  <si>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SITE-MMA</t>
    <phoneticPr fontId="3" type="noConversion"/>
  </si>
  <si>
    <t xml:space="preserve">1) 방풍막 연결 </t>
    <phoneticPr fontId="3" type="noConversion"/>
  </si>
  <si>
    <t>현대섭</t>
    <phoneticPr fontId="3" type="noConversion"/>
  </si>
  <si>
    <t xml:space="preserve"> 20s/23k 35s/26k 50s/22k</t>
    <phoneticPr fontId="3" type="noConversion"/>
  </si>
  <si>
    <t xml:space="preserve"> 20s/18k 35s/21k 50s/21k</t>
    <phoneticPr fontId="3" type="noConversion"/>
  </si>
  <si>
    <t>S</t>
    <phoneticPr fontId="3" type="noConversion"/>
  </si>
  <si>
    <t>E</t>
    <phoneticPr fontId="3" type="noConversion"/>
  </si>
  <si>
    <t>SE</t>
    <phoneticPr fontId="3" type="noConversion"/>
  </si>
  <si>
    <t>60s/5k 45s/5k 30s/5k</t>
    <phoneticPr fontId="3" type="noConversion"/>
  </si>
  <si>
    <t>60s/3k 45s/3k 30s/3k</t>
    <phoneticPr fontId="3" type="noConversion"/>
  </si>
  <si>
    <t>1) [19:38] 관측번호 065534에서 다음번호가 000000으로 바뀜. MMA촬영개수 126. 수식이 변경이 되지 않아 붉은색으로 표시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</si>
</sst>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58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8" fillId="2" borderId="19" xfId="0" applyFont="1" applyFill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40" fillId="5" borderId="7" xfId="0" applyFont="1" applyFill="1" applyBorder="1" applyAlignment="1" applyProtection="1">
      <alignment horizontal="center" vertical="center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43" sqref="B43:P4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6" t="s">
        <v>0</v>
      </c>
      <c r="C2" s="1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7">
        <v>45665</v>
      </c>
      <c r="D3" s="138"/>
      <c r="E3" s="1"/>
      <c r="F3" s="1"/>
      <c r="G3" s="1"/>
      <c r="H3" s="1"/>
      <c r="I3" s="1"/>
      <c r="J3" s="1"/>
      <c r="K3" s="35" t="s">
        <v>2</v>
      </c>
      <c r="L3" s="139">
        <f>(P31-(P32+P33))/P31*100</f>
        <v>100</v>
      </c>
      <c r="M3" s="139"/>
      <c r="N3" s="35" t="s">
        <v>3</v>
      </c>
      <c r="O3" s="139">
        <f>(P31-P33)/P31*100</f>
        <v>100</v>
      </c>
      <c r="P3" s="139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6" t="s">
        <v>6</v>
      </c>
      <c r="C7" s="1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201">
        <v>0.79166666666666663</v>
      </c>
      <c r="D9" s="207">
        <v>1.5</v>
      </c>
      <c r="E9" s="207">
        <v>17.7</v>
      </c>
      <c r="F9" s="207">
        <v>31</v>
      </c>
      <c r="G9" s="199" t="s">
        <v>190</v>
      </c>
      <c r="H9" s="207">
        <v>1.3</v>
      </c>
      <c r="I9" s="199">
        <v>72</v>
      </c>
      <c r="J9" s="20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3">
        <v>0.91666666666666663</v>
      </c>
      <c r="D10" s="207">
        <v>1.6</v>
      </c>
      <c r="E10" s="207">
        <v>14.6</v>
      </c>
      <c r="F10" s="207">
        <v>50</v>
      </c>
      <c r="G10" s="199" t="s">
        <v>188</v>
      </c>
      <c r="H10" s="207">
        <v>1.4</v>
      </c>
      <c r="I10" s="214"/>
      <c r="J10" s="20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5">
        <v>9.0277777777777776E-2</v>
      </c>
      <c r="D11" s="216">
        <v>1.7</v>
      </c>
      <c r="E11" s="216">
        <v>12.4</v>
      </c>
      <c r="F11" s="216">
        <v>67</v>
      </c>
      <c r="G11" s="199" t="s">
        <v>189</v>
      </c>
      <c r="H11" s="207">
        <v>2.4</v>
      </c>
      <c r="I11" s="217"/>
      <c r="J11" s="208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23.298611111111111</v>
      </c>
      <c r="D12" s="12">
        <f>AVERAGE(D9:D11)</f>
        <v>1.5999999999999999</v>
      </c>
      <c r="E12" s="12">
        <f>AVERAGE(E9:E11)</f>
        <v>14.899999999999999</v>
      </c>
      <c r="F12" s="13">
        <f>AVERAGE(F9:F11)</f>
        <v>49.333333333333336</v>
      </c>
      <c r="G12" s="14"/>
      <c r="H12" s="15">
        <f>AVERAGE(H9:H11)</f>
        <v>1.7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6" t="s">
        <v>25</v>
      </c>
      <c r="C14" s="1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0" t="s">
        <v>176</v>
      </c>
      <c r="D16" s="202" t="s">
        <v>178</v>
      </c>
      <c r="E16" s="202" t="s">
        <v>182</v>
      </c>
      <c r="F16" s="202" t="s">
        <v>183</v>
      </c>
      <c r="G16" s="202" t="s">
        <v>182</v>
      </c>
      <c r="H16" s="202" t="s">
        <v>178</v>
      </c>
      <c r="I16" s="100"/>
      <c r="J16" s="100"/>
      <c r="K16" s="100"/>
      <c r="L16" s="100"/>
      <c r="M16" s="100"/>
      <c r="N16" s="100"/>
      <c r="O16" s="100"/>
      <c r="P16" s="202" t="s">
        <v>41</v>
      </c>
    </row>
    <row r="17" spans="2:16" ht="14.1" customHeight="1" x14ac:dyDescent="0.25">
      <c r="B17" s="24" t="s">
        <v>42</v>
      </c>
      <c r="C17" s="201">
        <v>0.74652777777777779</v>
      </c>
      <c r="D17" s="201">
        <v>0.74791666666666667</v>
      </c>
      <c r="E17" s="201">
        <v>0.78402777777777777</v>
      </c>
      <c r="F17" s="201">
        <v>0.80763888888888891</v>
      </c>
      <c r="G17" s="201">
        <v>8.8888888888888892E-2</v>
      </c>
      <c r="H17" s="201">
        <v>0.11041666666666666</v>
      </c>
      <c r="I17" s="101"/>
      <c r="J17" s="101"/>
      <c r="K17" s="101"/>
      <c r="L17" s="101"/>
      <c r="M17" s="101"/>
      <c r="N17" s="101"/>
      <c r="O17" s="101"/>
      <c r="P17" s="201">
        <v>0.12638888888888888</v>
      </c>
    </row>
    <row r="18" spans="2:16" ht="14.1" customHeight="1" x14ac:dyDescent="0.25">
      <c r="B18" s="24" t="s">
        <v>43</v>
      </c>
      <c r="C18" s="202">
        <v>65506</v>
      </c>
      <c r="D18" s="202">
        <f>C18+1</f>
        <v>65507</v>
      </c>
      <c r="E18" s="202">
        <f t="shared" ref="E18" si="0">D19+1</f>
        <v>65518</v>
      </c>
      <c r="F18" s="202">
        <f>E19+1</f>
        <v>65533</v>
      </c>
      <c r="G18" s="202">
        <f>F19+1</f>
        <v>124</v>
      </c>
      <c r="H18" s="202">
        <f>G19+1</f>
        <v>137</v>
      </c>
      <c r="I18" s="100"/>
      <c r="J18" s="100"/>
      <c r="K18" s="100"/>
      <c r="L18" s="101"/>
      <c r="M18" s="101"/>
      <c r="N18" s="101"/>
      <c r="O18" s="101"/>
      <c r="P18" s="202">
        <v>148</v>
      </c>
    </row>
    <row r="19" spans="2:16" ht="14.1" customHeight="1" thickBot="1" x14ac:dyDescent="0.3">
      <c r="B19" s="9" t="s">
        <v>44</v>
      </c>
      <c r="C19" s="83"/>
      <c r="D19" s="202">
        <v>65517</v>
      </c>
      <c r="E19" s="209">
        <v>65532</v>
      </c>
      <c r="F19" s="209">
        <v>123</v>
      </c>
      <c r="G19" s="209">
        <f>G18+12</f>
        <v>136</v>
      </c>
      <c r="H19" s="209">
        <f>H18+10</f>
        <v>147</v>
      </c>
      <c r="I19" s="106"/>
      <c r="J19" s="106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218">
        <f t="shared" si="1"/>
        <v>-65409</v>
      </c>
      <c r="G20" s="89">
        <f t="shared" si="1"/>
        <v>13</v>
      </c>
      <c r="H20" s="89">
        <f t="shared" si="1"/>
        <v>11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4" t="s">
        <v>46</v>
      </c>
      <c r="C22" s="24" t="s">
        <v>21</v>
      </c>
      <c r="D22" s="24" t="s">
        <v>23</v>
      </c>
      <c r="E22" s="24" t="s">
        <v>47</v>
      </c>
      <c r="F22" s="145" t="s">
        <v>48</v>
      </c>
      <c r="G22" s="145"/>
      <c r="H22" s="145"/>
      <c r="I22" s="145"/>
      <c r="J22" s="24" t="s">
        <v>21</v>
      </c>
      <c r="K22" s="24" t="s">
        <v>23</v>
      </c>
      <c r="L22" s="24" t="s">
        <v>47</v>
      </c>
      <c r="M22" s="145" t="s">
        <v>48</v>
      </c>
      <c r="N22" s="145"/>
      <c r="O22" s="145"/>
      <c r="P22" s="145"/>
    </row>
    <row r="23" spans="2:16" ht="13.5" customHeight="1" x14ac:dyDescent="0.25">
      <c r="B23" s="144"/>
      <c r="C23" s="203">
        <f>D18+5</f>
        <v>65512</v>
      </c>
      <c r="D23" s="203">
        <f>C23+2</f>
        <v>65514</v>
      </c>
      <c r="E23" s="204" t="s">
        <v>181</v>
      </c>
      <c r="F23" s="205" t="s">
        <v>186</v>
      </c>
      <c r="G23" s="205"/>
      <c r="H23" s="205"/>
      <c r="I23" s="205"/>
      <c r="J23" s="223">
        <v>137</v>
      </c>
      <c r="K23" s="223">
        <f>J23+2</f>
        <v>139</v>
      </c>
      <c r="L23" s="199" t="s">
        <v>50</v>
      </c>
      <c r="M23" s="205" t="s">
        <v>191</v>
      </c>
      <c r="N23" s="205"/>
      <c r="O23" s="205"/>
      <c r="P23" s="205"/>
    </row>
    <row r="24" spans="2:16" ht="13.5" customHeight="1" x14ac:dyDescent="0.25">
      <c r="B24" s="144"/>
      <c r="C24" s="206"/>
      <c r="D24" s="206"/>
      <c r="E24" s="199" t="s">
        <v>177</v>
      </c>
      <c r="F24" s="205" t="s">
        <v>179</v>
      </c>
      <c r="G24" s="205"/>
      <c r="H24" s="205"/>
      <c r="I24" s="205"/>
      <c r="J24" s="223"/>
      <c r="K24" s="223"/>
      <c r="L24" s="199" t="s">
        <v>51</v>
      </c>
      <c r="M24" s="205" t="s">
        <v>179</v>
      </c>
      <c r="N24" s="205"/>
      <c r="O24" s="205"/>
      <c r="P24" s="205"/>
    </row>
    <row r="25" spans="2:16" ht="13.5" customHeight="1" x14ac:dyDescent="0.25">
      <c r="B25" s="144"/>
      <c r="C25" s="206">
        <f>D23+1</f>
        <v>65515</v>
      </c>
      <c r="D25" s="206">
        <f>C25+2</f>
        <v>65517</v>
      </c>
      <c r="E25" s="199" t="s">
        <v>51</v>
      </c>
      <c r="F25" s="205" t="s">
        <v>187</v>
      </c>
      <c r="G25" s="205"/>
      <c r="H25" s="205"/>
      <c r="I25" s="205"/>
      <c r="J25" s="223">
        <f>K23+1</f>
        <v>140</v>
      </c>
      <c r="K25" s="223">
        <f>J25+2</f>
        <v>142</v>
      </c>
      <c r="L25" s="199" t="s">
        <v>180</v>
      </c>
      <c r="M25" s="205" t="s">
        <v>192</v>
      </c>
      <c r="N25" s="205"/>
      <c r="O25" s="205"/>
      <c r="P25" s="205"/>
    </row>
    <row r="26" spans="2:16" ht="13.5" customHeight="1" x14ac:dyDescent="0.25">
      <c r="B26" s="144"/>
      <c r="C26" s="206"/>
      <c r="D26" s="206"/>
      <c r="E26" s="199" t="s">
        <v>50</v>
      </c>
      <c r="F26" s="205" t="s">
        <v>179</v>
      </c>
      <c r="G26" s="205"/>
      <c r="H26" s="205"/>
      <c r="I26" s="205"/>
      <c r="J26" s="223"/>
      <c r="K26" s="223"/>
      <c r="L26" s="199" t="s">
        <v>49</v>
      </c>
      <c r="M26" s="205" t="s">
        <v>179</v>
      </c>
      <c r="N26" s="205"/>
      <c r="O26" s="205"/>
      <c r="P26" s="20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6" t="s">
        <v>52</v>
      </c>
      <c r="C28" s="136"/>
      <c r="D28" s="1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>
        <v>0.27638888888888885</v>
      </c>
      <c r="N30" s="110"/>
      <c r="O30" s="110"/>
      <c r="P30" s="94">
        <f>SUM(C30:J30,L30:N30)</f>
        <v>0.27638888888888885</v>
      </c>
    </row>
    <row r="31" spans="2:16" ht="14.1" customHeight="1" x14ac:dyDescent="0.25">
      <c r="B31" s="25" t="s">
        <v>171</v>
      </c>
      <c r="C31" s="112"/>
      <c r="D31" s="122"/>
      <c r="E31" s="114"/>
      <c r="F31" s="122">
        <v>0.28125</v>
      </c>
      <c r="G31" s="114"/>
      <c r="H31" s="114"/>
      <c r="I31" s="114"/>
      <c r="J31" s="114"/>
      <c r="K31" s="122">
        <v>4.1666666666666664E-2</v>
      </c>
      <c r="L31" s="114"/>
      <c r="M31" s="114"/>
      <c r="N31" s="114"/>
      <c r="O31" s="115"/>
      <c r="P31" s="94">
        <f>SUM(C31:N31)</f>
        <v>0.32291666666666669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21"/>
      <c r="H32" s="121"/>
      <c r="I32" s="121"/>
      <c r="J32" s="121"/>
      <c r="K32" s="121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0.28125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0.32291666666666669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8" t="s">
        <v>69</v>
      </c>
      <c r="C36" s="147"/>
      <c r="D36" s="147"/>
      <c r="E36" s="147"/>
      <c r="F36" s="147"/>
      <c r="G36" s="147"/>
      <c r="H36" s="147"/>
      <c r="I36" s="146"/>
      <c r="J36" s="146"/>
      <c r="K36" s="146"/>
      <c r="L36" s="146"/>
      <c r="M36" s="146"/>
      <c r="N36" s="146"/>
      <c r="O36" s="146"/>
      <c r="P36" s="146"/>
    </row>
    <row r="37" spans="2:16" ht="18" customHeight="1" x14ac:dyDescent="0.25">
      <c r="B37" s="159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  <row r="38" spans="2:16" ht="18" customHeight="1" x14ac:dyDescent="0.25">
      <c r="B38" s="159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</row>
    <row r="39" spans="2:16" ht="18" customHeight="1" x14ac:dyDescent="0.25">
      <c r="B39" s="159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2:16" ht="18" customHeight="1" x14ac:dyDescent="0.25">
      <c r="B40" s="159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</row>
    <row r="41" spans="2:16" ht="18" customHeight="1" x14ac:dyDescent="0.25">
      <c r="B41" s="160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70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210" t="s">
        <v>193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2"/>
    </row>
    <row r="45" spans="2:16" ht="14.1" customHeight="1" x14ac:dyDescent="0.2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" customHeight="1" x14ac:dyDescent="0.25"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57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74"/>
      <c r="C52" s="175"/>
      <c r="D52" s="155"/>
      <c r="E52" s="155"/>
      <c r="F52" s="155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168</v>
      </c>
      <c r="C53" s="178"/>
      <c r="D53" s="108">
        <v>0.96</v>
      </c>
      <c r="E53" s="105">
        <v>0.93</v>
      </c>
      <c r="F53" s="105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167</v>
      </c>
      <c r="C54" s="180"/>
      <c r="D54" s="180"/>
      <c r="E54" s="180"/>
      <c r="F54" s="105"/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61" t="s">
        <v>71</v>
      </c>
      <c r="C56" s="16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2" t="s">
        <v>72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65" t="s">
        <v>73</v>
      </c>
      <c r="O57" s="163"/>
      <c r="P57" s="166"/>
    </row>
    <row r="58" spans="2:16" ht="17.100000000000001" customHeight="1" x14ac:dyDescent="0.25">
      <c r="B58" s="167" t="s">
        <v>74</v>
      </c>
      <c r="C58" s="168"/>
      <c r="D58" s="169"/>
      <c r="E58" s="167" t="s">
        <v>75</v>
      </c>
      <c r="F58" s="168"/>
      <c r="G58" s="169"/>
      <c r="H58" s="168" t="s">
        <v>76</v>
      </c>
      <c r="I58" s="168"/>
      <c r="J58" s="168"/>
      <c r="K58" s="170" t="s">
        <v>77</v>
      </c>
      <c r="L58" s="168"/>
      <c r="M58" s="171"/>
      <c r="N58" s="172"/>
      <c r="O58" s="168"/>
      <c r="P58" s="173"/>
    </row>
    <row r="59" spans="2:16" ht="20.100000000000001" customHeight="1" x14ac:dyDescent="0.25">
      <c r="B59" s="187" t="s">
        <v>78</v>
      </c>
      <c r="C59" s="188"/>
      <c r="D59" s="32" t="b">
        <v>1</v>
      </c>
      <c r="E59" s="187" t="s">
        <v>79</v>
      </c>
      <c r="F59" s="188"/>
      <c r="G59" s="32" t="b">
        <v>1</v>
      </c>
      <c r="H59" s="189" t="s">
        <v>80</v>
      </c>
      <c r="I59" s="188"/>
      <c r="J59" s="32" t="b">
        <v>1</v>
      </c>
      <c r="K59" s="189" t="s">
        <v>81</v>
      </c>
      <c r="L59" s="188"/>
      <c r="M59" s="32" t="b">
        <v>1</v>
      </c>
      <c r="N59" s="190" t="s">
        <v>82</v>
      </c>
      <c r="O59" s="188"/>
      <c r="P59" s="32" t="b">
        <v>1</v>
      </c>
    </row>
    <row r="60" spans="2:16" ht="20.100000000000001" customHeight="1" x14ac:dyDescent="0.25">
      <c r="B60" s="187" t="s">
        <v>83</v>
      </c>
      <c r="C60" s="188"/>
      <c r="D60" s="32" t="b">
        <v>1</v>
      </c>
      <c r="E60" s="187" t="s">
        <v>84</v>
      </c>
      <c r="F60" s="188"/>
      <c r="G60" s="32" t="b">
        <v>1</v>
      </c>
      <c r="H60" s="189" t="s">
        <v>85</v>
      </c>
      <c r="I60" s="188"/>
      <c r="J60" s="32" t="b">
        <v>1</v>
      </c>
      <c r="K60" s="189" t="s">
        <v>86</v>
      </c>
      <c r="L60" s="188"/>
      <c r="M60" s="32" t="b">
        <v>1</v>
      </c>
      <c r="N60" s="190" t="s">
        <v>87</v>
      </c>
      <c r="O60" s="188"/>
      <c r="P60" s="32" t="b">
        <v>1</v>
      </c>
    </row>
    <row r="61" spans="2:16" ht="20.100000000000001" customHeight="1" x14ac:dyDescent="0.25">
      <c r="B61" s="187" t="s">
        <v>88</v>
      </c>
      <c r="C61" s="188"/>
      <c r="D61" s="32" t="b">
        <v>1</v>
      </c>
      <c r="E61" s="187" t="s">
        <v>89</v>
      </c>
      <c r="F61" s="188"/>
      <c r="G61" s="32" t="b">
        <v>1</v>
      </c>
      <c r="H61" s="189" t="s">
        <v>90</v>
      </c>
      <c r="I61" s="188"/>
      <c r="J61" s="32" t="b">
        <v>1</v>
      </c>
      <c r="K61" s="189" t="s">
        <v>91</v>
      </c>
      <c r="L61" s="188"/>
      <c r="M61" s="32" t="b">
        <v>1</v>
      </c>
      <c r="N61" s="190" t="s">
        <v>92</v>
      </c>
      <c r="O61" s="188"/>
      <c r="P61" s="32" t="b">
        <v>1</v>
      </c>
    </row>
    <row r="62" spans="2:16" ht="20.100000000000001" customHeight="1" x14ac:dyDescent="0.25">
      <c r="B62" s="189" t="s">
        <v>90</v>
      </c>
      <c r="C62" s="188"/>
      <c r="D62" s="32" t="b">
        <v>1</v>
      </c>
      <c r="E62" s="187" t="s">
        <v>93</v>
      </c>
      <c r="F62" s="188"/>
      <c r="G62" s="32" t="b">
        <v>1</v>
      </c>
      <c r="H62" s="189" t="s">
        <v>94</v>
      </c>
      <c r="I62" s="188"/>
      <c r="J62" s="32" t="b">
        <v>0</v>
      </c>
      <c r="K62" s="189" t="s">
        <v>95</v>
      </c>
      <c r="L62" s="188"/>
      <c r="M62" s="32" t="b">
        <v>1</v>
      </c>
      <c r="N62" s="190" t="s">
        <v>85</v>
      </c>
      <c r="O62" s="188"/>
      <c r="P62" s="32" t="b">
        <v>1</v>
      </c>
    </row>
    <row r="63" spans="2:16" ht="20.100000000000001" customHeight="1" x14ac:dyDescent="0.25">
      <c r="B63" s="189" t="s">
        <v>96</v>
      </c>
      <c r="C63" s="188"/>
      <c r="D63" s="32" t="b">
        <v>1</v>
      </c>
      <c r="E63" s="187" t="s">
        <v>97</v>
      </c>
      <c r="F63" s="188"/>
      <c r="G63" s="32" t="b">
        <v>1</v>
      </c>
      <c r="H63" s="37"/>
      <c r="I63" s="38"/>
      <c r="J63" s="39"/>
      <c r="K63" s="189" t="s">
        <v>98</v>
      </c>
      <c r="L63" s="188"/>
      <c r="M63" s="32" t="b">
        <v>1</v>
      </c>
      <c r="N63" s="190" t="s">
        <v>166</v>
      </c>
      <c r="O63" s="188"/>
      <c r="P63" s="32" t="b">
        <v>1</v>
      </c>
    </row>
    <row r="64" spans="2:16" ht="20.100000000000001" customHeight="1" x14ac:dyDescent="0.25">
      <c r="B64" s="189" t="s">
        <v>99</v>
      </c>
      <c r="C64" s="188"/>
      <c r="D64" s="32" t="b">
        <v>0</v>
      </c>
      <c r="E64" s="187" t="s">
        <v>100</v>
      </c>
      <c r="F64" s="188"/>
      <c r="G64" s="32" t="b">
        <v>1</v>
      </c>
      <c r="H64" s="40"/>
      <c r="I64" s="41"/>
      <c r="J64" s="42"/>
      <c r="K64" s="197" t="s">
        <v>101</v>
      </c>
      <c r="L64" s="19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7" t="s">
        <v>164</v>
      </c>
      <c r="F65" s="18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1" t="s">
        <v>107</v>
      </c>
      <c r="C69" s="191"/>
      <c r="D69" s="50"/>
      <c r="E69" s="50"/>
      <c r="F69" s="193" t="s">
        <v>108</v>
      </c>
      <c r="G69" s="195" t="s">
        <v>109</v>
      </c>
      <c r="H69" s="50"/>
      <c r="I69" s="191" t="s">
        <v>110</v>
      </c>
      <c r="J69" s="19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2"/>
      <c r="C70" s="192"/>
      <c r="D70" s="54"/>
      <c r="E70" s="55"/>
      <c r="F70" s="194"/>
      <c r="G70" s="196"/>
      <c r="H70" s="56"/>
      <c r="I70" s="192"/>
      <c r="J70" s="19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-152.5</v>
      </c>
      <c r="D72" s="90">
        <v>-155</v>
      </c>
      <c r="E72" s="76" t="s">
        <v>120</v>
      </c>
      <c r="F72" s="90">
        <v>21.1</v>
      </c>
      <c r="G72" s="219">
        <v>18.100000000000001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-134.80000000000001</v>
      </c>
      <c r="D73" s="90">
        <v>-140.1</v>
      </c>
      <c r="E73" s="77" t="s">
        <v>124</v>
      </c>
      <c r="F73" s="91">
        <v>29.2</v>
      </c>
      <c r="G73" s="220">
        <v>36.200000000000003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-210.4</v>
      </c>
      <c r="D74" s="90">
        <v>-211.7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-111.3</v>
      </c>
      <c r="D75" s="90">
        <v>-113.2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26.3</v>
      </c>
      <c r="D76" s="90">
        <v>22.5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</v>
      </c>
      <c r="D77" s="90">
        <v>26.8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22.2</v>
      </c>
      <c r="D78" s="90">
        <v>18.7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</v>
      </c>
      <c r="D79" s="90">
        <v>19.5</v>
      </c>
      <c r="E79" s="76" t="s">
        <v>154</v>
      </c>
      <c r="F79" s="90">
        <v>25.3</v>
      </c>
      <c r="G79" s="219">
        <v>15.8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3.2100000000000001E-5</v>
      </c>
      <c r="D80" s="93">
        <v>3.1099999999999997E-5</v>
      </c>
      <c r="E80" s="77" t="s">
        <v>159</v>
      </c>
      <c r="F80" s="91">
        <v>22.4</v>
      </c>
      <c r="G80" s="220">
        <v>65.599999999999994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40" t="s">
        <v>163</v>
      </c>
      <c r="C84" s="140"/>
    </row>
    <row r="85" spans="2:16" ht="15" customHeight="1" x14ac:dyDescent="0.25">
      <c r="B85" s="141" t="s">
        <v>184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86" spans="2:16" ht="15" customHeight="1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</row>
    <row r="87" spans="2:16" ht="15" customHeigh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32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3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5"/>
    </row>
    <row r="91" spans="2:16" ht="15" customHeight="1" x14ac:dyDescent="0.25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5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2:16" ht="1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</row>
    <row r="95" spans="2:16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</row>
    <row r="96" spans="2:16" ht="15" customHeight="1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</row>
    <row r="97" spans="2:16" ht="15" customHeight="1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</row>
    <row r="98" spans="2:16" ht="15" customHeight="1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2025-01-09T03:15:35Z</dcterms:modified>
</cp:coreProperties>
</file>